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.2.23\UOCProgContrGestione\CONTABILITA' ANALITICA\MODELLO LA\LA 2019\"/>
    </mc:Choice>
  </mc:AlternateContent>
  <bookViews>
    <workbookView xWindow="0" yWindow="0" windowWidth="25125" windowHeight="11235"/>
  </bookViews>
  <sheets>
    <sheet name="LA_Azienda" sheetId="4" r:id="rId1"/>
  </sheets>
  <externalReferences>
    <externalReference r:id="rId2"/>
    <externalReference r:id="rId3"/>
    <externalReference r:id="rId4"/>
    <externalReference r:id="rId5"/>
  </externalReferences>
  <definedNames>
    <definedName name="_" hidden="1">{#N/A,#N/A,FALSE,"B1";#N/A,#N/A,FALSE,"B2";#N/A,#N/A,FALSE,"B3";#N/A,#N/A,FALSE,"A4";#N/A,#N/A,FALSE,"A3";#N/A,#N/A,FALSE,"A2";#N/A,#N/A,FALSE,"A1";#N/A,#N/A,FALSE,"Indice"}</definedName>
    <definedName name="_xlnm._FilterDatabase" localSheetId="0" hidden="1">LA_Azienda!$C$4:$AMG$115</definedName>
    <definedName name="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" hidden="1">[1]Bloomberg!#REF!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aa" hidden="1">{#N/A,#N/A,FALSE,"Indice"}</definedName>
    <definedName name="amama" hidden="1">{#N/A,#N/A,FALSE,"B3";#N/A,#N/A,FALSE,"B2";#N/A,#N/A,FALSE,"B1"}</definedName>
    <definedName name="_xlnm.Print_Area" localSheetId="0">LA_Azienda!$D$1:$W$115</definedName>
    <definedName name="azienda">'[2]raccordo mod New CE-LA'!$AL$26:$AL$45</definedName>
    <definedName name="Base_PPT" hidden="1">[1]Bloomberg!#REF!</definedName>
    <definedName name="bg" hidden="1">{#N/A,#N/A,FALSE,"A4";#N/A,#N/A,FALSE,"A3";#N/A,#N/A,FALSE,"A2";#N/A,#N/A,FALSE,"A1"}</definedName>
    <definedName name="BLPB1" hidden="1">[3]Bloomberg!#REF!</definedName>
    <definedName name="bnmbm" hidden="1">{#N/A,#N/A,TRUE,"Main Issues";#N/A,#N/A,TRUE,"Income statement ($)"}</definedName>
    <definedName name="cd" hidden="1">{#N/A,#N/A,FALSE,"Indice"}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o" hidden="1">{#N/A,#N/A,FALSE,"B3";#N/A,#N/A,FALSE,"B2";#N/A,#N/A,FALSE,"B1"}</definedName>
    <definedName name="cersa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la">[4]Sintesi!$B$1:$B$3</definedName>
    <definedName name="costola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v" hidden="1">{#N/A,#N/A,FALSE,"Indice"}</definedName>
    <definedName name="de" hidden="1">{#N/A,#N/A,FALSE,"B3";#N/A,#N/A,FALSE,"B2";#N/A,#N/A,FALSE,"B1"}</definedName>
    <definedName name="derto" hidden="1">{#N/A,#N/A,FALSE,"B3";#N/A,#N/A,FALSE,"B2";#N/A,#N/A,FALSE,"B1"}</definedName>
    <definedName name="dsa" hidden="1">{#N/A,#N/A,FALSE,"B3";#N/A,#N/A,FALSE,"B2";#N/A,#N/A,FALSE,"B1"}</definedName>
    <definedName name="elenco">[4]elenco!$A$1:$A$6</definedName>
    <definedName name="ewq" hidden="1">{#N/A,#N/A,FALSE,"B1";#N/A,#N/A,FALSE,"B2";#N/A,#N/A,FALSE,"B3";#N/A,#N/A,FALSE,"A4";#N/A,#N/A,FALSE,"A3";#N/A,#N/A,FALSE,"A2";#N/A,#N/A,FALSE,"A1";#N/A,#N/A,FALSE,"Indice"}</definedName>
    <definedName name="fert" hidden="1">{#N/A,#N/A,FALSE,"A4";#N/A,#N/A,FALSE,"A3";#N/A,#N/A,FALSE,"A2";#N/A,#N/A,FALSE,"A1"}</definedName>
    <definedName name="fr" hidden="1">{#N/A,#N/A,FALSE,"Indice"}</definedName>
    <definedName name="ger" hidden="1">{#N/A,#N/A,FALSE,"Indice"}</definedName>
    <definedName name="gerc" hidden="1">{#N/A,#N/A,FALSE,"Indice"}</definedName>
    <definedName name="germo" hidden="1">{#N/A,#N/A,FALSE,"Indice"}</definedName>
    <definedName name="gfdsaqqqqqqqqqqqqqq" hidden="1">{#N/A,#N/A,FALSE,"B1";#N/A,#N/A,FALSE,"B2";#N/A,#N/A,FALSE,"B3";#N/A,#N/A,FALSE,"A4";#N/A,#N/A,FALSE,"A3";#N/A,#N/A,FALSE,"A2";#N/A,#N/A,FALSE,"A1";#N/A,#N/A,FALSE,"Indice"}</definedName>
    <definedName name="gino" hidden="1">{#N/A,#N/A,FALSE,"Indice"}</definedName>
    <definedName name="hiu" hidden="1">{#N/A,#N/A,FALSE,"Indice"}</definedName>
    <definedName name="io" hidden="1">{#N/A,#N/A,FALSE,"Indice"}</definedName>
    <definedName name="iou" hidden="1">{#N/A,#N/A,FALSE,"B3";#N/A,#N/A,FALSE,"B2";#N/A,#N/A,FALSE,"B1"}</definedName>
    <definedName name="jh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li" hidden="1">{#N/A,#N/A,FALSE,"A4";#N/A,#N/A,FALSE,"A3";#N/A,#N/A,FALSE,"A2";#N/A,#N/A,FALSE,"A1"}</definedName>
    <definedName name="LIU" hidden="1">{#N/A,#N/A,FALSE,"A4";#N/A,#N/A,FALSE,"A3";#N/A,#N/A,FALSE,"A2";#N/A,#N/A,FALSE,"A1"}</definedName>
    <definedName name="lkjh" hidden="1">{#N/A,#N/A,FALSE,"Indice"}</definedName>
    <definedName name="lo" hidden="1">{#N/A,#N/A,FALSE,"B3";#N/A,#N/A,FALSE,"B2";#N/A,#N/A,FALSE,"B1"}</definedName>
    <definedName name="ly" hidden="1">{#N/A,#N/A,FALSE,"B1";#N/A,#N/A,FALSE,"B2";#N/A,#N/A,FALSE,"B3";#N/A,#N/A,FALSE,"A4";#N/A,#N/A,FALSE,"A3";#N/A,#N/A,FALSE,"A2";#N/A,#N/A,FALSE,"A1";#N/A,#N/A,FALSE,"Indice"}</definedName>
    <definedName name="marco" hidden="1">{#N/A,#N/A,FALSE,"Indice"}</definedName>
    <definedName name="MATT" hidden="1">{#N/A,#N/A,TRUE,"Main Issues";#N/A,#N/A,TRUE,"Income statement ($)"}</definedName>
    <definedName name="min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n" hidden="1">{#N/A,#N/A,FALSE,"Indice"}</definedName>
    <definedName name="moi" hidden="1">{#N/A,#N/A,FALSE,"A4";#N/A,#N/A,FALSE,"A3";#N/A,#N/A,FALSE,"A2";#N/A,#N/A,FALSE,"A1"}</definedName>
    <definedName name="muy" hidden="1">{#N/A,#N/A,FALSE,"B3";#N/A,#N/A,FALSE,"B2";#N/A,#N/A,FALSE,"B1"}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omeTabella">"Dummy"</definedName>
    <definedName name="old" hidden="1">{#N/A,#N/A,FALSE,"A4";#N/A,#N/A,FALSE,"A3";#N/A,#N/A,FALSE,"A2";#N/A,#N/A,FALSE,"A1"}</definedName>
    <definedName name="pippo" hidden="1">{#N/A,#N/A,FALSE,"Indice"}</definedName>
    <definedName name="pppppppppppppppp" hidden="1">{#N/A,#N/A,FALSE,"B1";#N/A,#N/A,FALSE,"B2";#N/A,#N/A,FALSE,"B3";#N/A,#N/A,FALSE,"A4";#N/A,#N/A,FALSE,"A3";#N/A,#N/A,FALSE,"A2";#N/A,#N/A,FALSE,"A1";#N/A,#N/A,FALSE,"Indice"}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W" hidden="1">{#N/A,#N/A,FALSE,"Indice"}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q" hidden="1">{#N/A,#N/A,FALSE,"Indice"}</definedName>
    <definedName name="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w" hidden="1">{#N/A,#N/A,FALSE,"B1";#N/A,#N/A,FALSE,"B2";#N/A,#N/A,FALSE,"B3";#N/A,#N/A,FALSE,"A4";#N/A,#N/A,FALSE,"A3";#N/A,#N/A,FALSE,"A2";#N/A,#N/A,FALSE,"A1";#N/A,#N/A,FALSE,"Indice"}</definedName>
    <definedName name="td" hidden="1">{#N/A,#N/A,FALSE,"Indice"}</definedName>
    <definedName name="tre" hidden="1">{#N/A,#N/A,FALSE,"Indice"}</definedName>
    <definedName name="ver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f" hidden="1">{#N/A,#N/A,FALSE,"A4";#N/A,#N/A,FALSE,"A3";#N/A,#N/A,FALSE,"A2";#N/A,#N/A,FALSE,"A1"}</definedName>
    <definedName name="vio" hidden="1">{#N/A,#N/A,FALSE,"A4";#N/A,#N/A,FALSE,"A3";#N/A,#N/A,FALSE,"A2";#N/A,#N/A,FALSE,"A1"}</definedName>
    <definedName name="wrn.Danilo." hidden="1">{#N/A,#N/A,TRUE,"Main Issues";#N/A,#N/A,TRUE,"Income statement ($)"}</definedName>
    <definedName name="wrn.Elaborati._.di._.sintesi." hidden="1">{#N/A,#N/A,FALSE,"A4";#N/A,#N/A,FALSE,"A3";#N/A,#N/A,FALSE,"A2";#N/A,#N/A,FALSE,"A1"}</definedName>
    <definedName name="wrn.Indice.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x" hidden="1">{#N/A,#N/A,FALSE,"B1";#N/A,#N/A,FALSE,"B2";#N/A,#N/A,FALSE,"B3";#N/A,#N/A,FALSE,"A4";#N/A,#N/A,FALSE,"A3";#N/A,#N/A,FALSE,"A2";#N/A,#N/A,FALSE,"A1";#N/A,#N/A,FALSE,"Indice"}</definedName>
    <definedName name="xas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zaz" hidden="1">{#N/A,#N/A,FALSE,"B1";#N/A,#N/A,FALSE,"B2";#N/A,#N/A,FALSE,"B3";#N/A,#N/A,FALSE,"A4";#N/A,#N/A,FALSE,"A3";#N/A,#N/A,FALSE,"A2";#N/A,#N/A,FALSE,"A1";#N/A,#N/A,FALSE,"Indice"}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4" l="1"/>
  <c r="M117" i="4" l="1"/>
  <c r="W5" i="4"/>
  <c r="H119" i="4"/>
  <c r="S47" i="4"/>
  <c r="W6" i="4"/>
  <c r="W21" i="4"/>
  <c r="I117" i="4"/>
  <c r="P119" i="4"/>
  <c r="H120" i="4"/>
  <c r="Q124" i="4"/>
  <c r="Q125" i="4" s="1"/>
  <c r="Q118" i="4"/>
  <c r="W14" i="4"/>
  <c r="W22" i="4"/>
  <c r="S24" i="4"/>
  <c r="S32" i="4"/>
  <c r="S40" i="4"/>
  <c r="O117" i="4"/>
  <c r="R124" i="4"/>
  <c r="R125" i="4" s="1"/>
  <c r="R118" i="4"/>
  <c r="W7" i="4"/>
  <c r="R119" i="4"/>
  <c r="W15" i="4"/>
  <c r="R120" i="4"/>
  <c r="W30" i="4"/>
  <c r="W38" i="4"/>
  <c r="H117" i="4"/>
  <c r="K118" i="4"/>
  <c r="K124" i="4"/>
  <c r="K125" i="4" s="1"/>
  <c r="S11" i="4"/>
  <c r="K119" i="4"/>
  <c r="S19" i="4"/>
  <c r="K120" i="4"/>
  <c r="S26" i="4"/>
  <c r="S34" i="4"/>
  <c r="S50" i="4"/>
  <c r="S55" i="4"/>
  <c r="W47" i="4"/>
  <c r="S51" i="4"/>
  <c r="W79" i="4"/>
  <c r="W53" i="4"/>
  <c r="W64" i="4"/>
  <c r="W49" i="4"/>
  <c r="W55" i="4"/>
  <c r="S59" i="4"/>
  <c r="S70" i="4"/>
  <c r="W115" i="4"/>
  <c r="S74" i="4"/>
  <c r="S90" i="4"/>
  <c r="S109" i="4"/>
  <c r="S45" i="4"/>
  <c r="S53" i="4"/>
  <c r="W60" i="4"/>
  <c r="W76" i="4"/>
  <c r="W92" i="4"/>
  <c r="W65" i="4"/>
  <c r="W73" i="4"/>
  <c r="W81" i="4"/>
  <c r="W89" i="4"/>
  <c r="W62" i="4"/>
  <c r="W70" i="4"/>
  <c r="W78" i="4"/>
  <c r="W86" i="4"/>
  <c r="W104" i="4"/>
  <c r="W111" i="4"/>
  <c r="P121" i="4"/>
  <c r="S96" i="4"/>
  <c r="I121" i="4"/>
  <c r="S97" i="4"/>
  <c r="W108" i="4"/>
  <c r="L121" i="4"/>
  <c r="F121" i="4"/>
  <c r="S115" i="4"/>
  <c r="W109" i="4"/>
  <c r="O121" i="4"/>
  <c r="L118" i="4"/>
  <c r="L124" i="4"/>
  <c r="L125" i="4" s="1"/>
  <c r="W17" i="4"/>
  <c r="F117" i="4"/>
  <c r="S5" i="4"/>
  <c r="L119" i="4"/>
  <c r="Q117" i="4"/>
  <c r="W9" i="4"/>
  <c r="S27" i="4"/>
  <c r="J117" i="4"/>
  <c r="S9" i="4"/>
  <c r="S12" i="4"/>
  <c r="L120" i="4"/>
  <c r="W48" i="4"/>
  <c r="S13" i="4"/>
  <c r="I119" i="4"/>
  <c r="S21" i="4"/>
  <c r="T21" i="4" s="1"/>
  <c r="I120" i="4"/>
  <c r="W29" i="4"/>
  <c r="W37" i="4"/>
  <c r="W41" i="4"/>
  <c r="F124" i="4"/>
  <c r="F125" i="4" s="1"/>
  <c r="F118" i="4"/>
  <c r="S6" i="4"/>
  <c r="F119" i="4"/>
  <c r="S14" i="4"/>
  <c r="F120" i="4"/>
  <c r="S22" i="4"/>
  <c r="S29" i="4"/>
  <c r="S37" i="4"/>
  <c r="L117" i="4"/>
  <c r="O118" i="4"/>
  <c r="O124" i="4"/>
  <c r="O125" i="4" s="1"/>
  <c r="W8" i="4"/>
  <c r="O119" i="4"/>
  <c r="W16" i="4"/>
  <c r="O120" i="4"/>
  <c r="W31" i="4"/>
  <c r="W39" i="4"/>
  <c r="S43" i="4"/>
  <c r="T43" i="4" s="1"/>
  <c r="S87" i="4"/>
  <c r="T87" i="4" s="1"/>
  <c r="W52" i="4"/>
  <c r="S56" i="4"/>
  <c r="T56" i="4" s="1"/>
  <c r="S62" i="4"/>
  <c r="T62" i="4" s="1"/>
  <c r="S79" i="4"/>
  <c r="T79" i="4" s="1"/>
  <c r="S103" i="4"/>
  <c r="T103" i="4" s="1"/>
  <c r="W71" i="4"/>
  <c r="W67" i="4"/>
  <c r="W83" i="4"/>
  <c r="S98" i="4"/>
  <c r="T98" i="4" s="1"/>
  <c r="W42" i="4"/>
  <c r="W50" i="4"/>
  <c r="W58" i="4"/>
  <c r="W59" i="4"/>
  <c r="S75" i="4"/>
  <c r="T75" i="4" s="1"/>
  <c r="S91" i="4"/>
  <c r="T91" i="4" s="1"/>
  <c r="S64" i="4"/>
  <c r="T64" i="4" s="1"/>
  <c r="S72" i="4"/>
  <c r="T72" i="4" s="1"/>
  <c r="S80" i="4"/>
  <c r="T80" i="4" s="1"/>
  <c r="S88" i="4"/>
  <c r="T88" i="4" s="1"/>
  <c r="W95" i="4"/>
  <c r="S61" i="4"/>
  <c r="T61" i="4" s="1"/>
  <c r="S69" i="4"/>
  <c r="T69" i="4" s="1"/>
  <c r="S77" i="4"/>
  <c r="T77" i="4" s="1"/>
  <c r="S85" i="4"/>
  <c r="T85" i="4" s="1"/>
  <c r="S93" i="4"/>
  <c r="T93" i="4" s="1"/>
  <c r="S94" i="4"/>
  <c r="T94" i="4" s="1"/>
  <c r="W96" i="4"/>
  <c r="W100" i="4"/>
  <c r="W101" i="4"/>
  <c r="W102" i="4"/>
  <c r="S106" i="4"/>
  <c r="T106" i="4" s="1"/>
  <c r="Q121" i="4"/>
  <c r="J121" i="4"/>
  <c r="S108" i="4"/>
  <c r="T108" i="4" s="1"/>
  <c r="P120" i="4"/>
  <c r="N117" i="4"/>
  <c r="W24" i="4"/>
  <c r="H118" i="4"/>
  <c r="H124" i="4"/>
  <c r="H125" i="4" s="1"/>
  <c r="S8" i="4"/>
  <c r="T8" i="4" s="1"/>
  <c r="W28" i="4"/>
  <c r="R117" i="4"/>
  <c r="W13" i="4"/>
  <c r="S31" i="4"/>
  <c r="T31" i="4" s="1"/>
  <c r="W10" i="4"/>
  <c r="M119" i="4"/>
  <c r="W18" i="4"/>
  <c r="M120" i="4"/>
  <c r="S28" i="4"/>
  <c r="T28" i="4" s="1"/>
  <c r="S36" i="4"/>
  <c r="T36" i="4" s="1"/>
  <c r="W43" i="4"/>
  <c r="W51" i="4"/>
  <c r="W56" i="4"/>
  <c r="G117" i="4"/>
  <c r="J124" i="4"/>
  <c r="J125" i="4" s="1"/>
  <c r="J118" i="4"/>
  <c r="W11" i="4"/>
  <c r="J119" i="4"/>
  <c r="W19" i="4"/>
  <c r="J120" i="4"/>
  <c r="W26" i="4"/>
  <c r="W34" i="4"/>
  <c r="S42" i="4"/>
  <c r="T42" i="4" s="1"/>
  <c r="S71" i="4"/>
  <c r="T71" i="4" s="1"/>
  <c r="P117" i="4"/>
  <c r="S7" i="4"/>
  <c r="T7" i="4" s="1"/>
  <c r="S15" i="4"/>
  <c r="T15" i="4" s="1"/>
  <c r="S30" i="4"/>
  <c r="T30" i="4" s="1"/>
  <c r="S38" i="4"/>
  <c r="T38" i="4" s="1"/>
  <c r="W57" i="4"/>
  <c r="W63" i="4"/>
  <c r="W80" i="4"/>
  <c r="S86" i="4"/>
  <c r="T86" i="4" s="1"/>
  <c r="S66" i="4"/>
  <c r="T66" i="4" s="1"/>
  <c r="S82" i="4"/>
  <c r="T82" i="4" s="1"/>
  <c r="W99" i="4"/>
  <c r="S114" i="4"/>
  <c r="T114" i="4" s="1"/>
  <c r="S41" i="4"/>
  <c r="T41" i="4" s="1"/>
  <c r="S49" i="4"/>
  <c r="T49" i="4" s="1"/>
  <c r="S57" i="4"/>
  <c r="T57" i="4" s="1"/>
  <c r="W68" i="4"/>
  <c r="W84" i="4"/>
  <c r="W61" i="4"/>
  <c r="W69" i="4"/>
  <c r="W77" i="4"/>
  <c r="W85" i="4"/>
  <c r="W110" i="4"/>
  <c r="W66" i="4"/>
  <c r="W74" i="4"/>
  <c r="W82" i="4"/>
  <c r="W90" i="4"/>
  <c r="S99" i="4"/>
  <c r="T99" i="4" s="1"/>
  <c r="S105" i="4"/>
  <c r="T105" i="4" s="1"/>
  <c r="S100" i="4"/>
  <c r="T100" i="4" s="1"/>
  <c r="W107" i="4"/>
  <c r="S111" i="4"/>
  <c r="T111" i="4" s="1"/>
  <c r="W93" i="4"/>
  <c r="S101" i="4"/>
  <c r="T101" i="4" s="1"/>
  <c r="N121" i="4"/>
  <c r="W105" i="4"/>
  <c r="W113" i="4"/>
  <c r="G121" i="4"/>
  <c r="S16" i="4"/>
  <c r="T16" i="4" s="1"/>
  <c r="S35" i="4"/>
  <c r="T35" i="4" s="1"/>
  <c r="W36" i="4"/>
  <c r="W40" i="4"/>
  <c r="M124" i="4"/>
  <c r="M125" i="4" s="1"/>
  <c r="M118" i="4"/>
  <c r="S20" i="4"/>
  <c r="T20" i="4" s="1"/>
  <c r="S39" i="4"/>
  <c r="T39" i="4" s="1"/>
  <c r="W72" i="4"/>
  <c r="P118" i="4"/>
  <c r="P124" i="4"/>
  <c r="P125" i="4" s="1"/>
  <c r="W45" i="4"/>
  <c r="I124" i="4"/>
  <c r="I125" i="4" s="1"/>
  <c r="I118" i="4"/>
  <c r="W32" i="4"/>
  <c r="Q119" i="4"/>
  <c r="S17" i="4"/>
  <c r="T17" i="4" s="1"/>
  <c r="Q120" i="4"/>
  <c r="W25" i="4"/>
  <c r="W33" i="4"/>
  <c r="S46" i="4"/>
  <c r="T46" i="4" s="1"/>
  <c r="W88" i="4"/>
  <c r="K117" i="4"/>
  <c r="N124" i="4"/>
  <c r="N125" i="4" s="1"/>
  <c r="N118" i="4"/>
  <c r="S10" i="4"/>
  <c r="T10" i="4" s="1"/>
  <c r="N119" i="4"/>
  <c r="S18" i="4"/>
  <c r="T18" i="4" s="1"/>
  <c r="N120" i="4"/>
  <c r="S25" i="4"/>
  <c r="T25" i="4" s="1"/>
  <c r="S33" i="4"/>
  <c r="T33" i="4" s="1"/>
  <c r="S44" i="4"/>
  <c r="T44" i="4" s="1"/>
  <c r="G118" i="4"/>
  <c r="G124" i="4"/>
  <c r="G125" i="4" s="1"/>
  <c r="W12" i="4"/>
  <c r="G119" i="4"/>
  <c r="W20" i="4"/>
  <c r="G120" i="4"/>
  <c r="W27" i="4"/>
  <c r="W35" i="4"/>
  <c r="S78" i="4"/>
  <c r="T78" i="4" s="1"/>
  <c r="S52" i="4"/>
  <c r="T52" i="4" s="1"/>
  <c r="S58" i="4"/>
  <c r="T58" i="4" s="1"/>
  <c r="S63" i="4"/>
  <c r="T63" i="4" s="1"/>
  <c r="W44" i="4"/>
  <c r="S48" i="4"/>
  <c r="T48" i="4" s="1"/>
  <c r="S54" i="4"/>
  <c r="T54" i="4" s="1"/>
  <c r="W87" i="4"/>
  <c r="W75" i="4"/>
  <c r="W91" i="4"/>
  <c r="W46" i="4"/>
  <c r="W54" i="4"/>
  <c r="S67" i="4"/>
  <c r="T67" i="4" s="1"/>
  <c r="S83" i="4"/>
  <c r="T83" i="4" s="1"/>
  <c r="S102" i="4"/>
  <c r="T102" i="4" s="1"/>
  <c r="S60" i="4"/>
  <c r="T60" i="4" s="1"/>
  <c r="S68" i="4"/>
  <c r="T68" i="4" s="1"/>
  <c r="S76" i="4"/>
  <c r="T76" i="4" s="1"/>
  <c r="S84" i="4"/>
  <c r="T84" i="4" s="1"/>
  <c r="S92" i="4"/>
  <c r="T92" i="4" s="1"/>
  <c r="W94" i="4"/>
  <c r="S65" i="4"/>
  <c r="T65" i="4" s="1"/>
  <c r="S73" i="4"/>
  <c r="T73" i="4" s="1"/>
  <c r="S81" i="4"/>
  <c r="T81" i="4" s="1"/>
  <c r="S89" i="4"/>
  <c r="T89" i="4" s="1"/>
  <c r="M121" i="4"/>
  <c r="M122" i="4" s="1"/>
  <c r="W106" i="4"/>
  <c r="S110" i="4"/>
  <c r="T110" i="4" s="1"/>
  <c r="H121" i="4"/>
  <c r="H122" i="4" s="1"/>
  <c r="W97" i="4"/>
  <c r="W112" i="4"/>
  <c r="W98" i="4"/>
  <c r="W103" i="4"/>
  <c r="S107" i="4"/>
  <c r="T107" i="4" s="1"/>
  <c r="S113" i="4"/>
  <c r="T113" i="4" s="1"/>
  <c r="W114" i="4"/>
  <c r="R121" i="4"/>
  <c r="R122" i="4" s="1"/>
  <c r="S104" i="4"/>
  <c r="T104" i="4" s="1"/>
  <c r="S112" i="4"/>
  <c r="T112" i="4" s="1"/>
  <c r="K121" i="4"/>
  <c r="K122" i="4" s="1"/>
  <c r="T37" i="4" l="1"/>
  <c r="T29" i="4"/>
  <c r="S119" i="4"/>
  <c r="T14" i="4"/>
  <c r="T13" i="4"/>
  <c r="T9" i="4"/>
  <c r="F122" i="4"/>
  <c r="T96" i="4"/>
  <c r="T109" i="4"/>
  <c r="T90" i="4"/>
  <c r="T74" i="4"/>
  <c r="T51" i="4"/>
  <c r="T55" i="4"/>
  <c r="T47" i="4"/>
  <c r="N122" i="4"/>
  <c r="Q122" i="4"/>
  <c r="S118" i="4"/>
  <c r="S124" i="4"/>
  <c r="S125" i="4" s="1"/>
  <c r="T6" i="4"/>
  <c r="T27" i="4"/>
  <c r="T97" i="4"/>
  <c r="I122" i="4"/>
  <c r="T34" i="4"/>
  <c r="T26" i="4"/>
  <c r="T19" i="4"/>
  <c r="T40" i="4"/>
  <c r="T32" i="4"/>
  <c r="T24" i="4"/>
  <c r="T12" i="4"/>
  <c r="S117" i="4"/>
  <c r="T5" i="4"/>
  <c r="O122" i="4"/>
  <c r="L122" i="4"/>
  <c r="T53" i="4"/>
  <c r="T45" i="4"/>
  <c r="T50" i="4"/>
  <c r="T11" i="4"/>
  <c r="G122" i="4"/>
  <c r="J122" i="4"/>
  <c r="S120" i="4"/>
  <c r="T22" i="4"/>
  <c r="T115" i="4"/>
  <c r="T95" i="4"/>
  <c r="S121" i="4"/>
  <c r="S122" i="4" s="1"/>
  <c r="P122" i="4"/>
  <c r="T70" i="4"/>
  <c r="T59" i="4"/>
  <c r="T124" i="4" l="1"/>
</calcChain>
</file>

<file path=xl/sharedStrings.xml><?xml version="1.0" encoding="utf-8"?>
<sst xmlns="http://schemas.openxmlformats.org/spreadsheetml/2006/main" count="455" uniqueCount="260">
  <si>
    <t>Somma di Consumi sanitari</t>
  </si>
  <si>
    <t>Somma di Consumi non sanitari</t>
  </si>
  <si>
    <t>Somma di Costi prest. sanitarie</t>
  </si>
  <si>
    <t>Somma di Costi servizi sanitari</t>
  </si>
  <si>
    <t>Somma di Costi servizi non sanitari</t>
  </si>
  <si>
    <t>Somma di Personale sanitario</t>
  </si>
  <si>
    <t>Somma di Personale professionale</t>
  </si>
  <si>
    <t>Somma di Personale tecnico</t>
  </si>
  <si>
    <t>Somma di Personale amministrativo</t>
  </si>
  <si>
    <t>Somma di Ammortamenti</t>
  </si>
  <si>
    <t>Somma di Sopravvenienze/Insussistenze</t>
  </si>
  <si>
    <t>Somma di Altri costi</t>
  </si>
  <si>
    <t>Oneri finanziari, svalutazioni, minusvalenze</t>
  </si>
  <si>
    <t>Somma di Totale</t>
  </si>
  <si>
    <t>COD</t>
  </si>
  <si>
    <t>Macrovoci economiche</t>
  </si>
  <si>
    <t>Consumi sanitari</t>
  </si>
  <si>
    <t>Consumi non sanitari</t>
  </si>
  <si>
    <t>Costi prest. sanitarie</t>
  </si>
  <si>
    <t>Costi servizi sanitari</t>
  </si>
  <si>
    <t>Costi servizi non sanitari</t>
  </si>
  <si>
    <t>Personale sanitario</t>
  </si>
  <si>
    <t>Personale professionale</t>
  </si>
  <si>
    <t>Personale tecnico</t>
  </si>
  <si>
    <t>Personale amministrativo</t>
  </si>
  <si>
    <t>Ammortamenti</t>
  </si>
  <si>
    <t>Sopravvenienze/Insussistenze</t>
  </si>
  <si>
    <t>Altri costi</t>
  </si>
  <si>
    <t xml:space="preserve">Oneri finanziari,
svalutazioni,
minusvalenze
</t>
  </si>
  <si>
    <t>Totale</t>
  </si>
  <si>
    <t>Livello</t>
  </si>
  <si>
    <t>PREVENZIONE COLLETTIVA E SANITA' PUBBLICA</t>
  </si>
  <si>
    <t>a</t>
  </si>
  <si>
    <t>1A100</t>
  </si>
  <si>
    <t>Sorveglianza, prevenzione e controllo delle malattie infettive e parassitarie, inclusi i programmi vaccinali</t>
  </si>
  <si>
    <t>x</t>
  </si>
  <si>
    <t>b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</si>
  <si>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</si>
  <si>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</si>
  <si>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</si>
  <si>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</si>
  <si>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</si>
  <si>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</si>
  <si>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</si>
  <si>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</si>
  <si>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</si>
  <si>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</si>
  <si>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</si>
  <si>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</si>
  <si>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</si>
  <si>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</si>
  <si>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</si>
  <si>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Screening oncologici</t>
  </si>
  <si>
    <t>c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</si>
  <si>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</si>
  <si>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</si>
  <si>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</si>
  <si>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</si>
  <si>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</si>
  <si>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</si>
  <si>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</si>
  <si>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</si>
  <si>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1F121</t>
  </si>
  <si>
    <t>Altre attività svolte in ambito extra-ospedaliero</t>
  </si>
  <si>
    <t>1F122</t>
  </si>
  <si>
    <t>Altre attività svolte in ambito ospedaliero</t>
  </si>
  <si>
    <t>1G100</t>
  </si>
  <si>
    <t>Attività medico legali per finalità pubbliche</t>
  </si>
  <si>
    <t>1H100</t>
  </si>
  <si>
    <t>Contributo Legge 210/92</t>
  </si>
  <si>
    <t>z</t>
  </si>
  <si>
    <t>19999</t>
  </si>
  <si>
    <t>TOTALE PREVENZIONE COLLETTIVA E SANITA' PUBBLICA</t>
  </si>
  <si>
    <t>ASSISTENZA DISTRETTUALE</t>
  </si>
  <si>
    <t>2A100</t>
  </si>
  <si>
    <t xml:space="preserve">Assistenza sanitaria di base  </t>
  </si>
  <si>
    <t>2A110</t>
  </si>
  <si>
    <t>Medicina generale</t>
  </si>
  <si>
    <t>2A111</t>
  </si>
  <si>
    <t>Medicina generale - Attività in convenzione</t>
  </si>
  <si>
    <t>2A112</t>
  </si>
  <si>
    <t>Medicina generale - Prestazioni erogate nelle cure domiciliari</t>
  </si>
  <si>
    <t>2A113</t>
  </si>
  <si>
    <t>Medicina generale - Prestazioni erogate presso strutture residenziali e semiresidenziali</t>
  </si>
  <si>
    <t>2A114</t>
  </si>
  <si>
    <t>Medicina generale - Programmi vaccinali</t>
  </si>
  <si>
    <t>2A115</t>
  </si>
  <si>
    <t>Medicina generale - Attività presso UCCP</t>
  </si>
  <si>
    <t>2A116</t>
  </si>
  <si>
    <t xml:space="preserve">Medicina generale - Attività  presso - Ospedali di Comunità   </t>
  </si>
  <si>
    <t>2A120</t>
  </si>
  <si>
    <t>Pediatria di libera scelta</t>
  </si>
  <si>
    <t>2A121</t>
  </si>
  <si>
    <t>Pediatria di libera scelta - Attività in convenzione</t>
  </si>
  <si>
    <t>2A122</t>
  </si>
  <si>
    <t>Pediatria di libera scelta - Prestazioni erogate nelle cure domiciliari</t>
  </si>
  <si>
    <t>2A123</t>
  </si>
  <si>
    <t>Pediatria di libera scelta - Programmi vaccinali</t>
  </si>
  <si>
    <t>2A124</t>
  </si>
  <si>
    <t>Pediatria di libera scelta - Attività presso UCCP</t>
  </si>
  <si>
    <t>2A125</t>
  </si>
  <si>
    <t xml:space="preserve">Pediatria di libera scelta - Attività  presso Ospedali di Comunità </t>
  </si>
  <si>
    <t>2A130</t>
  </si>
  <si>
    <t>Altra assistenza sanitaria di base</t>
  </si>
  <si>
    <t>2A131</t>
  </si>
  <si>
    <t>Altra assistenza sanitaria di base : Assistenza distrettuale e  UCCP</t>
  </si>
  <si>
    <t>2A132</t>
  </si>
  <si>
    <t xml:space="preserve">Altra assistenza sanitaria di base - Ospedali di Comunità </t>
  </si>
  <si>
    <t>2B100</t>
  </si>
  <si>
    <t>Continuità assistenziale</t>
  </si>
  <si>
    <t>2C100</t>
  </si>
  <si>
    <t>Assistenza ai turisti</t>
  </si>
  <si>
    <t>2D100</t>
  </si>
  <si>
    <t xml:space="preserve">Emergenza sanitaria territoriale </t>
  </si>
  <si>
    <t>2E100</t>
  </si>
  <si>
    <t xml:space="preserve">Assistenza farmaceutica </t>
  </si>
  <si>
    <t>2E110</t>
  </si>
  <si>
    <t>Assistenza farmaceutica erogata in regime di convenzione</t>
  </si>
  <si>
    <t>2E120</t>
  </si>
  <si>
    <t xml:space="preserve">Assistenza farmaceutica - erogazione diretta a livello territoriale </t>
  </si>
  <si>
    <t>2E121</t>
  </si>
  <si>
    <t>Assistenza farmaceutica - erogazione diretta a livello territoriale - Distribuzione Diretta</t>
  </si>
  <si>
    <t>2E122</t>
  </si>
  <si>
    <t>Assistenza farmaceutica - erogazione diretta a livello territoriale - Distribuzione Per Conto</t>
  </si>
  <si>
    <t>2E130</t>
  </si>
  <si>
    <t xml:space="preserve">Assistenza farmaceutica - erogazione diretta a livello ospedaliero </t>
  </si>
  <si>
    <t>2F100</t>
  </si>
  <si>
    <t>Assistenza integrativa e protesica</t>
  </si>
  <si>
    <t>2F110</t>
  </si>
  <si>
    <t>Assistenza integrativa-Totale</t>
  </si>
  <si>
    <t>2F111</t>
  </si>
  <si>
    <t>Assistenza integrativa - Presidi per persone affette da malattia diabetica o da malattie rare</t>
  </si>
  <si>
    <t>2F112</t>
  </si>
  <si>
    <t>Assistenza integrativa - Prodotti destinati a un’alimentazione particolare</t>
  </si>
  <si>
    <t>2F113</t>
  </si>
  <si>
    <t>Assistenza integrativa - Dispositivi monouso</t>
  </si>
  <si>
    <t>2F120</t>
  </si>
  <si>
    <t>Assistenza protesica</t>
  </si>
  <si>
    <t>2G100</t>
  </si>
  <si>
    <t>Assistenza specialistica ambulatoriale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</si>
  <si>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</si>
  <si>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</si>
  <si>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</si>
  <si>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</si>
  <si>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</si>
  <si>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Assistenza specialistica ambulatoriale - Attività prodotta in ambito ospedaliero – Diagnostica strumentale</t>
  </si>
  <si>
    <t>2G113</t>
  </si>
  <si>
    <t>Assistenza specialistica ambulatoriale - Attività prodotta in ambito ospedaliero – Attività clinica</t>
  </si>
  <si>
    <t>2G114</t>
  </si>
  <si>
    <t>Assistenza specialistica ambulatoriale - Attività prodotta in ambito ospedaliero - Farmaci ad alto costo rimborsati extra tariffa</t>
  </si>
  <si>
    <t>2G115</t>
  </si>
  <si>
    <t>Assistenza specialistica ambulatoriale - Attività prodotta in ambito ospedaliero - Dispositivi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</si>
  <si>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</si>
  <si>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</si>
  <si>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</si>
  <si>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</si>
  <si>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</si>
  <si>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Assistenza specialistica ambulatoriale Attività prodotta in ambito distrettuale e da terzi – Diagnostica strumentale</t>
  </si>
  <si>
    <t>2G123</t>
  </si>
  <si>
    <t>Assistenza specialistica ambulatoriale - Attività prodotta in ambito distrettuale e da terzi - Attività clinica</t>
  </si>
  <si>
    <t>2G124</t>
  </si>
  <si>
    <t>Assistenza specialistica ambulatoriale - Attività prodotta in ambito distrettuale e da terzi – Farmaci ad alto costo rimborsati extra – tariffa</t>
  </si>
  <si>
    <t>2G125</t>
  </si>
  <si>
    <t>Assistenza specialistica ambulatoriale - Attività prodotta in ambito distrettuale e da terzi – Dispositivi ad alto costo rimborsati extra – tariffa</t>
  </si>
  <si>
    <t>2G130</t>
  </si>
  <si>
    <t xml:space="preserve">Assistenza specialistica ambulatoriale – Trasporto utenti </t>
  </si>
  <si>
    <t>2H100</t>
  </si>
  <si>
    <t xml:space="preserve">Assistenza  sociosanitaria distrettuale, domiciliare e territoriale  </t>
  </si>
  <si>
    <t>2H110</t>
  </si>
  <si>
    <t xml:space="preserve">Assistenza sociosanitaria distrettuale, domiciliare e territoriale  – Cure domiciliari </t>
  </si>
  <si>
    <t>2H111</t>
  </si>
  <si>
    <t>Cure domiciliari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</si>
  <si>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</si>
  <si>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</si>
  <si>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</si>
  <si>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</si>
  <si>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</si>
  <si>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</si>
  <si>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</si>
  <si>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</si>
  <si>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</si>
  <si>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</si>
  <si>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</si>
  <si>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</si>
  <si>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</si>
  <si>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Assistenza sociosanitaria semi-residenziale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</si>
  <si>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</si>
  <si>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</si>
  <si>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</si>
  <si>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</si>
  <si>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</si>
  <si>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</si>
  <si>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</si>
  <si>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</si>
  <si>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</si>
  <si>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</si>
  <si>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</si>
  <si>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Assistenza sociosanitaria residenziale</t>
  </si>
  <si>
    <t>2J110</t>
  </si>
  <si>
    <t>Assistenza sociosanitaria residenziale - Assistenza alle persone con disturbi mentali</t>
  </si>
  <si>
    <t>2J120</t>
  </si>
  <si>
    <t xml:space="preserve">Assistenza sociosanitaria residenziale - Assistenza alle persone con disabilità </t>
  </si>
  <si>
    <t>2J130</t>
  </si>
  <si>
    <t>Assistenza sociosanitaria residenziale - Assistenza alle persone con dipendenze patologiche</t>
  </si>
  <si>
    <t>2J140</t>
  </si>
  <si>
    <t>Assistenza sociosanitaria residenziale - Assistenza alle persone non autosufficienti</t>
  </si>
  <si>
    <t>2J150</t>
  </si>
  <si>
    <t>Assistenza sociosanitaria residenziale - Assistenza alle persone nella fase terminale della vita</t>
  </si>
  <si>
    <t>2J160</t>
  </si>
  <si>
    <t>Assistenza sociosanitaria residenziale - Assistenza ai minori con disturbi in ambito neuropsichiatrico e del neurosviluppo</t>
  </si>
  <si>
    <t>2K100</t>
  </si>
  <si>
    <t xml:space="preserve">Assistenza termale </t>
  </si>
  <si>
    <t>2L100</t>
  </si>
  <si>
    <t>Assistenza presso strutture sanitarie interne alle carceri</t>
  </si>
  <si>
    <t>29999</t>
  </si>
  <si>
    <t>TOTALE ASSISTENZA DISTRETTUALE</t>
  </si>
  <si>
    <t>ASSISTENZA OSPEDALIERA</t>
  </si>
  <si>
    <t>3A100</t>
  </si>
  <si>
    <t>Attività di Pronto soccorso</t>
  </si>
  <si>
    <t>3A110</t>
  </si>
  <si>
    <t>Attività diretta di Pronto soccorso e OBI</t>
  </si>
  <si>
    <t>3A111</t>
  </si>
  <si>
    <t xml:space="preserve">Attività diretta di PS e OBI per accessi non seguiti da ricovero </t>
  </si>
  <si>
    <t>3A112</t>
  </si>
  <si>
    <t>Attività diretta di PS e OBI per accessi seguiti da ricovero</t>
  </si>
  <si>
    <t>3A120</t>
  </si>
  <si>
    <t xml:space="preserve">Accertamenti diagnostici strumentali e consulenze in Pronto Soccorso per accessi non seguiti da ricovero </t>
  </si>
  <si>
    <t>3B100</t>
  </si>
  <si>
    <t>Assistenza ospedaliera per acuti</t>
  </si>
  <si>
    <t>3B110</t>
  </si>
  <si>
    <t xml:space="preserve">Assistenza ospedaliera per acuti - In Day Hospital </t>
  </si>
  <si>
    <t>3B120</t>
  </si>
  <si>
    <t>Assistenza ospedaliera per acuti - In Day Surgery</t>
  </si>
  <si>
    <t>3B130</t>
  </si>
  <si>
    <t xml:space="preserve">Assistenza ospedaliera per acuti - In degenza ordinaria </t>
  </si>
  <si>
    <t>3B140</t>
  </si>
  <si>
    <t>Assistenza ospedaliera per acuti - Farmaci ad alto costo rimborsati extra-tariffa</t>
  </si>
  <si>
    <t>3B150</t>
  </si>
  <si>
    <t>Assistenza ospedaliera per acuti - Dispositivi ad alto costo rimborsati extra-tariffa</t>
  </si>
  <si>
    <t>3C100</t>
  </si>
  <si>
    <t>Assistenza ospedaliera per lungodegenti</t>
  </si>
  <si>
    <t>3D100</t>
  </si>
  <si>
    <t>Assistenza ospedaliera per riabilitazione</t>
  </si>
  <si>
    <t>3E100</t>
  </si>
  <si>
    <t>Trasporto sanitario assistito</t>
  </si>
  <si>
    <t>3F100</t>
  </si>
  <si>
    <t>Attività trasfusionale</t>
  </si>
  <si>
    <t>3G100</t>
  </si>
  <si>
    <t>Attività a supporto dei trapianti di cellule, organi e tessuti</t>
  </si>
  <si>
    <t>3H100</t>
  </si>
  <si>
    <t>Attività a supporto della donazione di cellule riproduttive</t>
  </si>
  <si>
    <t>39999</t>
  </si>
  <si>
    <t>TOTALE ASSISTENZA OSPEDALIERA</t>
  </si>
  <si>
    <t>48888</t>
  </si>
  <si>
    <t>TOTALE COSTI PER ATTIVITA' DI RICERCA</t>
  </si>
  <si>
    <t>zz</t>
  </si>
  <si>
    <t>49999</t>
  </si>
  <si>
    <t>TOTALE GENERALE</t>
  </si>
  <si>
    <t>%</t>
  </si>
  <si>
    <t>ASP Palermo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</si>
</sst>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%"/>
    <numFmt numFmtId="166" formatCode="_(* #,##0.00_);_(* \(#,##0.00\);_(* &quot;-&quot;??_);_(@_)"/>
    <numFmt numFmtId="167" formatCode="_(* #,##0_);_(* \(#,##0\);_(* &quot;-&quot;??_);_(@_)"/>
    <numFmt numFmtId="168" formatCode="_-* #,##0_-;\-* #,##0_-;_-* &quot;-&quot;??_-;_-@_-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rgb="FF55308D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8FBFC"/>
      </patternFill>
    </fill>
    <fill>
      <patternFill patternType="solid">
        <fgColor indexed="18"/>
        <bgColor indexed="9"/>
      </patternFill>
    </fill>
    <fill>
      <patternFill patternType="solid">
        <fgColor theme="4" tint="0.39997558519241921"/>
        <bgColor rgb="FFF0F0F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rgb="FFF0F0F4"/>
      </patternFill>
    </fill>
    <fill>
      <patternFill patternType="solid">
        <fgColor rgb="FFF6F9D4"/>
        <bgColor rgb="FFF0F0F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249977111117893"/>
        <bgColor rgb="FFF0F0F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6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5" fillId="0" borderId="0"/>
    <xf numFmtId="164" fontId="5" fillId="0" borderId="0" applyFont="0" applyFill="0" applyBorder="0" applyAlignment="0" applyProtection="0"/>
    <xf numFmtId="0" fontId="1" fillId="0" borderId="0"/>
    <xf numFmtId="0" fontId="16" fillId="0" borderId="0"/>
  </cellStyleXfs>
  <cellXfs count="69">
    <xf numFmtId="0" fontId="0" fillId="0" borderId="0" xfId="0"/>
    <xf numFmtId="0" fontId="6" fillId="0" borderId="0" xfId="4" applyFont="1"/>
    <xf numFmtId="0" fontId="7" fillId="2" borderId="0" xfId="4" applyFont="1" applyFill="1" applyAlignment="1">
      <alignment vertical="center"/>
    </xf>
    <xf numFmtId="0" fontId="6" fillId="0" borderId="0" xfId="4" applyFont="1" applyAlignment="1">
      <alignment vertical="center"/>
    </xf>
    <xf numFmtId="37" fontId="6" fillId="0" borderId="0" xfId="4" applyNumberFormat="1" applyFont="1" applyAlignment="1">
      <alignment horizontal="right" vertical="center"/>
    </xf>
    <xf numFmtId="0" fontId="6" fillId="2" borderId="0" xfId="4" applyFont="1" applyFill="1" applyAlignment="1">
      <alignment horizontal="right" vertical="center"/>
    </xf>
    <xf numFmtId="0" fontId="6" fillId="2" borderId="0" xfId="4" applyFont="1" applyFill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37" fontId="8" fillId="0" borderId="6" xfId="4" applyNumberFormat="1" applyFont="1" applyBorder="1" applyAlignment="1">
      <alignment horizontal="center" vertical="center" wrapText="1"/>
    </xf>
    <xf numFmtId="0" fontId="8" fillId="0" borderId="7" xfId="4" applyFont="1" applyBorder="1" applyAlignment="1">
      <alignment horizontal="left" indent="1"/>
    </xf>
    <xf numFmtId="0" fontId="8" fillId="0" borderId="7" xfId="4" applyFont="1" applyBorder="1"/>
    <xf numFmtId="0" fontId="8" fillId="0" borderId="7" xfId="4" applyFont="1" applyBorder="1" applyAlignment="1">
      <alignment wrapText="1"/>
    </xf>
    <xf numFmtId="0" fontId="9" fillId="0" borderId="0" xfId="4" applyFont="1" applyAlignment="1">
      <alignment vertical="center"/>
    </xf>
    <xf numFmtId="37" fontId="10" fillId="4" borderId="8" xfId="4" applyNumberFormat="1" applyFont="1" applyFill="1" applyBorder="1" applyAlignment="1">
      <alignment horizontal="left" vertical="center"/>
    </xf>
    <xf numFmtId="37" fontId="10" fillId="4" borderId="8" xfId="4" applyNumberFormat="1" applyFont="1" applyFill="1" applyBorder="1" applyAlignment="1">
      <alignment horizontal="right" vertical="center" wrapText="1"/>
    </xf>
    <xf numFmtId="165" fontId="10" fillId="4" borderId="8" xfId="2" applyNumberFormat="1" applyFont="1" applyFill="1" applyBorder="1" applyAlignment="1">
      <alignment horizontal="right" vertical="center" wrapText="1"/>
    </xf>
    <xf numFmtId="37" fontId="10" fillId="5" borderId="9" xfId="4" applyNumberFormat="1" applyFont="1" applyFill="1" applyBorder="1" applyAlignment="1">
      <alignment horizontal="left" vertical="center" indent="1"/>
    </xf>
    <xf numFmtId="37" fontId="10" fillId="5" borderId="9" xfId="4" applyNumberFormat="1" applyFont="1" applyFill="1" applyBorder="1" applyAlignment="1">
      <alignment horizontal="left" vertical="center"/>
    </xf>
    <xf numFmtId="167" fontId="10" fillId="5" borderId="9" xfId="1" applyNumberFormat="1" applyFont="1" applyFill="1" applyBorder="1" applyAlignment="1">
      <alignment horizontal="right" vertical="center" wrapText="1"/>
    </xf>
    <xf numFmtId="37" fontId="10" fillId="5" borderId="9" xfId="4" applyNumberFormat="1" applyFont="1" applyFill="1" applyBorder="1" applyAlignment="1">
      <alignment horizontal="right" vertical="center" wrapText="1"/>
    </xf>
    <xf numFmtId="165" fontId="10" fillId="5" borderId="9" xfId="2" applyNumberFormat="1" applyFont="1" applyFill="1" applyBorder="1" applyAlignment="1">
      <alignment horizontal="right" vertical="center" wrapText="1"/>
    </xf>
    <xf numFmtId="37" fontId="10" fillId="6" borderId="9" xfId="4" applyNumberFormat="1" applyFont="1" applyFill="1" applyBorder="1" applyAlignment="1">
      <alignment horizontal="left" vertical="center"/>
    </xf>
    <xf numFmtId="167" fontId="10" fillId="6" borderId="9" xfId="1" applyNumberFormat="1" applyFont="1" applyFill="1" applyBorder="1" applyAlignment="1">
      <alignment horizontal="right" vertical="center" wrapText="1"/>
    </xf>
    <xf numFmtId="37" fontId="10" fillId="6" borderId="9" xfId="4" applyNumberFormat="1" applyFont="1" applyFill="1" applyBorder="1" applyAlignment="1">
      <alignment horizontal="right" vertical="center" wrapText="1"/>
    </xf>
    <xf numFmtId="165" fontId="10" fillId="6" borderId="9" xfId="2" applyNumberFormat="1" applyFont="1" applyFill="1" applyBorder="1" applyAlignment="1">
      <alignment horizontal="right" vertical="center" wrapText="1"/>
    </xf>
    <xf numFmtId="167" fontId="10" fillId="4" borderId="8" xfId="1" applyNumberFormat="1" applyFont="1" applyFill="1" applyBorder="1" applyAlignment="1">
      <alignment horizontal="right" vertical="center" wrapText="1"/>
    </xf>
    <xf numFmtId="37" fontId="10" fillId="7" borderId="8" xfId="4" applyNumberFormat="1" applyFont="1" applyFill="1" applyBorder="1" applyAlignment="1">
      <alignment horizontal="left" vertical="center" indent="1"/>
    </xf>
    <xf numFmtId="37" fontId="10" fillId="7" borderId="8" xfId="4" applyNumberFormat="1" applyFont="1" applyFill="1" applyBorder="1" applyAlignment="1">
      <alignment horizontal="left" vertical="center"/>
    </xf>
    <xf numFmtId="167" fontId="10" fillId="7" borderId="8" xfId="1" applyNumberFormat="1" applyFont="1" applyFill="1" applyBorder="1" applyAlignment="1">
      <alignment horizontal="right" vertical="center" wrapText="1"/>
    </xf>
    <xf numFmtId="37" fontId="10" fillId="7" borderId="8" xfId="4" applyNumberFormat="1" applyFont="1" applyFill="1" applyBorder="1" applyAlignment="1">
      <alignment horizontal="right" vertical="center" wrapText="1"/>
    </xf>
    <xf numFmtId="165" fontId="10" fillId="7" borderId="8" xfId="2" applyNumberFormat="1" applyFont="1" applyFill="1" applyBorder="1" applyAlignment="1">
      <alignment horizontal="right" vertical="center" wrapText="1"/>
    </xf>
    <xf numFmtId="37" fontId="12" fillId="0" borderId="9" xfId="4" applyNumberFormat="1" applyFont="1" applyBorder="1" applyAlignment="1">
      <alignment horizontal="left" vertical="center" indent="2"/>
    </xf>
    <xf numFmtId="37" fontId="12" fillId="0" borderId="9" xfId="4" applyNumberFormat="1" applyFont="1" applyBorder="1" applyAlignment="1">
      <alignment horizontal="left" vertical="center"/>
    </xf>
    <xf numFmtId="167" fontId="12" fillId="0" borderId="9" xfId="1" applyNumberFormat="1" applyFont="1" applyBorder="1" applyAlignment="1">
      <alignment horizontal="right" vertical="center" wrapText="1"/>
    </xf>
    <xf numFmtId="37" fontId="12" fillId="0" borderId="9" xfId="4" applyNumberFormat="1" applyFont="1" applyBorder="1" applyAlignment="1">
      <alignment horizontal="right" vertical="center" wrapText="1"/>
    </xf>
    <xf numFmtId="165" fontId="12" fillId="0" borderId="9" xfId="2" applyNumberFormat="1" applyFont="1" applyBorder="1" applyAlignment="1">
      <alignment horizontal="right" vertical="center" wrapText="1"/>
    </xf>
    <xf numFmtId="37" fontId="10" fillId="8" borderId="10" xfId="4" applyNumberFormat="1" applyFont="1" applyFill="1" applyBorder="1" applyAlignment="1">
      <alignment horizontal="left" vertical="center"/>
    </xf>
    <xf numFmtId="167" fontId="10" fillId="8" borderId="10" xfId="1" applyNumberFormat="1" applyFont="1" applyFill="1" applyBorder="1" applyAlignment="1">
      <alignment horizontal="right" vertical="center" wrapText="1"/>
    </xf>
    <xf numFmtId="37" fontId="10" fillId="8" borderId="10" xfId="4" applyNumberFormat="1" applyFont="1" applyFill="1" applyBorder="1" applyAlignment="1">
      <alignment horizontal="right" vertical="center" wrapText="1"/>
    </xf>
    <xf numFmtId="165" fontId="10" fillId="8" borderId="10" xfId="2" applyNumberFormat="1" applyFont="1" applyFill="1" applyBorder="1" applyAlignment="1">
      <alignment horizontal="right" vertical="center" wrapText="1"/>
    </xf>
    <xf numFmtId="0" fontId="4" fillId="0" borderId="0" xfId="4" applyFont="1" applyAlignment="1">
      <alignment vertical="center"/>
    </xf>
    <xf numFmtId="37" fontId="10" fillId="9" borderId="11" xfId="4" applyNumberFormat="1" applyFont="1" applyFill="1" applyBorder="1" applyAlignment="1">
      <alignment horizontal="left" vertical="center"/>
    </xf>
    <xf numFmtId="37" fontId="10" fillId="9" borderId="12" xfId="4" applyNumberFormat="1" applyFont="1" applyFill="1" applyBorder="1" applyAlignment="1">
      <alignment horizontal="left" vertical="center"/>
    </xf>
    <xf numFmtId="167" fontId="13" fillId="9" borderId="12" xfId="1" applyNumberFormat="1" applyFont="1" applyFill="1" applyBorder="1" applyAlignment="1">
      <alignment horizontal="right" vertical="center" wrapText="1"/>
    </xf>
    <xf numFmtId="0" fontId="8" fillId="9" borderId="12" xfId="4" applyFont="1" applyFill="1" applyBorder="1" applyAlignment="1">
      <alignment vertical="center" wrapText="1"/>
    </xf>
    <xf numFmtId="165" fontId="8" fillId="9" borderId="12" xfId="2" applyNumberFormat="1" applyFont="1" applyFill="1" applyBorder="1" applyAlignment="1">
      <alignment horizontal="left" vertical="center" wrapText="1"/>
    </xf>
    <xf numFmtId="37" fontId="10" fillId="4" borderId="9" xfId="4" applyNumberFormat="1" applyFont="1" applyFill="1" applyBorder="1" applyAlignment="1">
      <alignment horizontal="left" vertical="center"/>
    </xf>
    <xf numFmtId="167" fontId="10" fillId="4" borderId="9" xfId="1" applyNumberFormat="1" applyFont="1" applyFill="1" applyBorder="1" applyAlignment="1">
      <alignment horizontal="right" vertical="center" wrapText="1"/>
    </xf>
    <xf numFmtId="37" fontId="10" fillId="4" borderId="9" xfId="4" applyNumberFormat="1" applyFont="1" applyFill="1" applyBorder="1" applyAlignment="1">
      <alignment horizontal="right" vertical="center" wrapText="1"/>
    </xf>
    <xf numFmtId="165" fontId="10" fillId="4" borderId="9" xfId="2" applyNumberFormat="1" applyFont="1" applyFill="1" applyBorder="1" applyAlignment="1">
      <alignment horizontal="right" vertical="center" wrapText="1"/>
    </xf>
    <xf numFmtId="37" fontId="10" fillId="8" borderId="8" xfId="4" applyNumberFormat="1" applyFont="1" applyFill="1" applyBorder="1" applyAlignment="1">
      <alignment horizontal="left" vertical="center"/>
    </xf>
    <xf numFmtId="167" fontId="10" fillId="8" borderId="8" xfId="1" applyNumberFormat="1" applyFont="1" applyFill="1" applyBorder="1" applyAlignment="1">
      <alignment horizontal="right" vertical="center" wrapText="1"/>
    </xf>
    <xf numFmtId="37" fontId="10" fillId="8" borderId="8" xfId="4" applyNumberFormat="1" applyFont="1" applyFill="1" applyBorder="1" applyAlignment="1">
      <alignment horizontal="right" vertical="center" wrapText="1"/>
    </xf>
    <xf numFmtId="165" fontId="10" fillId="8" borderId="8" xfId="2" applyNumberFormat="1" applyFont="1" applyFill="1" applyBorder="1" applyAlignment="1">
      <alignment horizontal="right" vertical="center" wrapText="1"/>
    </xf>
    <xf numFmtId="37" fontId="14" fillId="10" borderId="8" xfId="4" quotePrefix="1" applyNumberFormat="1" applyFont="1" applyFill="1" applyBorder="1" applyAlignment="1">
      <alignment horizontal="left" vertical="center"/>
    </xf>
    <xf numFmtId="37" fontId="14" fillId="10" borderId="8" xfId="4" applyNumberFormat="1" applyFont="1" applyFill="1" applyBorder="1" applyAlignment="1">
      <alignment horizontal="left" vertical="center"/>
    </xf>
    <xf numFmtId="167" fontId="14" fillId="10" borderId="8" xfId="1" applyNumberFormat="1" applyFont="1" applyFill="1" applyBorder="1" applyAlignment="1">
      <alignment horizontal="right" vertical="center" wrapText="1"/>
    </xf>
    <xf numFmtId="37" fontId="14" fillId="10" borderId="8" xfId="4" applyNumberFormat="1" applyFont="1" applyFill="1" applyBorder="1" applyAlignment="1">
      <alignment horizontal="right" vertical="center" wrapText="1"/>
    </xf>
    <xf numFmtId="165" fontId="14" fillId="10" borderId="8" xfId="2" applyNumberFormat="1" applyFont="1" applyFill="1" applyBorder="1" applyAlignment="1">
      <alignment horizontal="right" vertical="center" wrapText="1"/>
    </xf>
    <xf numFmtId="37" fontId="6" fillId="0" borderId="0" xfId="4" applyNumberFormat="1" applyFont="1" applyAlignment="1">
      <alignment vertical="center"/>
    </xf>
    <xf numFmtId="168" fontId="6" fillId="0" borderId="0" xfId="5" applyNumberFormat="1" applyFont="1" applyAlignment="1">
      <alignment vertical="center"/>
    </xf>
    <xf numFmtId="168" fontId="8" fillId="0" borderId="0" xfId="5" applyNumberFormat="1" applyFont="1" applyAlignment="1">
      <alignment vertical="center"/>
    </xf>
    <xf numFmtId="168" fontId="6" fillId="11" borderId="0" xfId="4" applyNumberFormat="1" applyFont="1" applyFill="1" applyAlignment="1">
      <alignment vertical="center"/>
    </xf>
    <xf numFmtId="167" fontId="6" fillId="11" borderId="0" xfId="4" applyNumberFormat="1" applyFont="1" applyFill="1" applyAlignment="1">
      <alignment vertical="center"/>
    </xf>
    <xf numFmtId="0" fontId="15" fillId="12" borderId="0" xfId="0" quotePrefix="1" applyFont="1" applyFill="1"/>
  </cellXfs>
  <cellStyles count="8">
    <cellStyle name="Migliaia" xfId="1" builtinId="3"/>
    <cellStyle name="Migliaia 39" xfId="5"/>
    <cellStyle name="Normale" xfId="0" builtinId="0"/>
    <cellStyle name="Normale 2" xfId="3"/>
    <cellStyle name="Normale 2 2" xfId="6"/>
    <cellStyle name="Normale 3" xfId="7"/>
    <cellStyle name="Normale 39" xfId="4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E\Clienti%20Milano\Valutazioni\Finmeccanica\Princing\Elicotte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.2.23\ServBilFin\Documenti\analisiGestionali\LA\2019\aziende\01_LA_2019NEW_consolidato999_v.0.1_20200729_step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.2.23\ServBilFin\Documents%20and%20Settings\pc\Documenti\SICILIA%20NEW%20NEW_luglio%202010\PIANO%20CONSOLIDAMENTO%2013-15\SICILIA\RS_tendenziale\CF\Clienti%20Milano\Valutazioni\Finmeccanica\Princing\Elicotter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.2.23\ServBilFin\Users\rtragno\Desktop\Ultime_RETE\Post-Aspettativa\Marzo\ReteOspedaliera_Programmazione_DA_629&amp;rettifiche_v.7.3_20180226_UTICmodific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note"/>
      <sheetName val="Servizi_e_Altro"/>
      <sheetName val="CQRC"/>
      <sheetName val="RINNOVI CONTRATTUALI"/>
      <sheetName val="TETTO"/>
      <sheetName val="AD02_ASSEGNI NUCLEO FAMILIARE"/>
      <sheetName val="QUALIFICHE"/>
      <sheetName val="D_1.2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Mobilità"/>
      <sheetName val="Copertina"/>
      <sheetName val="raccordo mod New CE-LA"/>
      <sheetName val="CHK_CE_LA 2019"/>
      <sheetName val="Foglio3"/>
      <sheetName val="02-03_LA_2019_Consolidato999"/>
      <sheetName val="02-02_LA_2019_somma999_CPS"/>
      <sheetName val="02-01_LA_2019_somma999_form"/>
      <sheetName val="02-01_LA_2019_somma999"/>
      <sheetName val="02_Saldi mobilità CE 2019"/>
      <sheetName val="PVT_LA_2019_aziende"/>
      <sheetName val="01_PVT_LA 2019"/>
      <sheetName val="_TM_04-01_Mobilità"/>
      <sheetName val="LA_2019"/>
      <sheetName val="pvt_CE_2019"/>
      <sheetName val="CE_CNS_2019_28_07_2020"/>
      <sheetName val="DB_LA_2019_estraz_29_07_2020"/>
      <sheetName val="Ana_RiclassificaLA"/>
      <sheetName val="Ana_RiclassificaLA_2019"/>
      <sheetName val="CE_CNS_2019_31_07_2020"/>
      <sheetName val="DB_LA_2019_estraz_31_07_2020"/>
    </sheetNames>
    <sheetDataSet>
      <sheetData sheetId="0"/>
      <sheetData sheetId="1"/>
      <sheetData sheetId="2">
        <row r="26">
          <cell r="AL26" t="str">
            <v>000</v>
          </cell>
        </row>
        <row r="27">
          <cell r="AL27" t="str">
            <v>201</v>
          </cell>
        </row>
        <row r="28">
          <cell r="AL28" t="str">
            <v>202</v>
          </cell>
        </row>
        <row r="29">
          <cell r="AL29" t="str">
            <v>203</v>
          </cell>
        </row>
        <row r="30">
          <cell r="AL30" t="str">
            <v>204</v>
          </cell>
        </row>
        <row r="31">
          <cell r="AL31" t="str">
            <v>205</v>
          </cell>
        </row>
        <row r="32">
          <cell r="AL32" t="str">
            <v>206</v>
          </cell>
        </row>
        <row r="33">
          <cell r="AL33" t="str">
            <v>207</v>
          </cell>
        </row>
        <row r="34">
          <cell r="AL34" t="str">
            <v>208</v>
          </cell>
        </row>
        <row r="35">
          <cell r="AL35" t="str">
            <v>209</v>
          </cell>
        </row>
        <row r="36">
          <cell r="AL36" t="str">
            <v>921</v>
          </cell>
        </row>
        <row r="37">
          <cell r="AL37" t="str">
            <v>922</v>
          </cell>
        </row>
        <row r="38">
          <cell r="AL38" t="str">
            <v>923</v>
          </cell>
        </row>
        <row r="39">
          <cell r="AL39" t="str">
            <v>924</v>
          </cell>
        </row>
        <row r="40">
          <cell r="AL40" t="str">
            <v>925</v>
          </cell>
        </row>
        <row r="41">
          <cell r="AL41" t="str">
            <v>926</v>
          </cell>
        </row>
        <row r="42">
          <cell r="AL42" t="str">
            <v>927</v>
          </cell>
        </row>
        <row r="43">
          <cell r="AL43" t="str">
            <v>928</v>
          </cell>
        </row>
        <row r="44">
          <cell r="AL44" t="str">
            <v>960</v>
          </cell>
        </row>
        <row r="45">
          <cell r="AL45" t="str">
            <v>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A5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note"/>
      <sheetName val="Servizi_e_Altro"/>
      <sheetName val="CQRC"/>
      <sheetName val="RINNOVI CONTRATTUALI"/>
      <sheetName val="TETTO"/>
      <sheetName val="AD02_ASSEGNI NUCLEO FAMILIARE"/>
      <sheetName val="QUALIFICHE"/>
      <sheetName val="D_1.2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PS_2014"/>
      <sheetName val="pvt_tab_C_dettaglio"/>
      <sheetName val="pvt_tab_C_tot"/>
      <sheetName val="elenco"/>
      <sheetName val="Totale_SSR"/>
      <sheetName val="Bacino_1"/>
      <sheetName val="Bacino_2"/>
      <sheetName val="Bacino_3"/>
      <sheetName val="Bacino_4"/>
      <sheetName val="check_v.1.0"/>
      <sheetName val="totale"/>
      <sheetName val="UOC"/>
      <sheetName val="Tabella C"/>
      <sheetName val="appoggio_elenco"/>
      <sheetName val="Sintesi (2)"/>
      <sheetName val="Sintesi"/>
      <sheetName val="190201"/>
      <sheetName val="190202"/>
      <sheetName val="190203"/>
      <sheetName val="190204"/>
      <sheetName val="190205"/>
      <sheetName val="190206"/>
      <sheetName val="190207"/>
      <sheetName val="190208"/>
      <sheetName val="190209"/>
      <sheetName val="190922"/>
      <sheetName val="190923"/>
      <sheetName val="190926"/>
      <sheetName val="190927"/>
      <sheetName val="190960"/>
      <sheetName val="190921"/>
      <sheetName val="190924"/>
      <sheetName val="190925"/>
      <sheetName val="190928"/>
      <sheetName val="ALTRI ENTI"/>
      <sheetName val="pvt"/>
      <sheetName val="pvt_DirettoreUOC"/>
      <sheetName val="pvt_HSP 24_2017"/>
      <sheetName val="pvt_4°2016_parti"/>
      <sheetName val="pvt_HSP_2017_30012018"/>
      <sheetName val="0-CdC-CRI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DA 629/2017 + rettifiche</v>
          </cell>
        </row>
        <row r="2">
          <cell r="A2" t="str">
            <v>PL Attivati
HSP12 al 1/1/2016</v>
          </cell>
        </row>
        <row r="3">
          <cell r="A3" t="str">
            <v>DA 46/2015</v>
          </cell>
        </row>
        <row r="4">
          <cell r="A4" t="str">
            <v>DA 629/2017 + rettifiche</v>
          </cell>
        </row>
        <row r="5">
          <cell r="A5" t="str">
            <v>DA 629/2017 + rettifiche (integrazioni marzo 2018)</v>
          </cell>
        </row>
        <row r="6">
          <cell r="A6" t="str">
            <v xml:space="preserve">DA 1188/2016 (Atto Aziendale)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>
        <row r="1">
          <cell r="B1" t="str">
            <v>PS</v>
          </cell>
        </row>
        <row r="2">
          <cell r="B2" t="str">
            <v>DEA I</v>
          </cell>
        </row>
        <row r="3">
          <cell r="B3" t="str">
            <v>DEA II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D126"/>
  <sheetViews>
    <sheetView showGridLines="0" tabSelected="1" zoomScaleNormal="100" workbookViewId="0">
      <pane xSplit="5" ySplit="4" topLeftCell="F5" activePane="bottomRight" state="frozen"/>
      <selection activeCell="J2" sqref="J2"/>
      <selection pane="topRight" activeCell="J2" sqref="J2"/>
      <selection pane="bottomLeft" activeCell="J2" sqref="J2"/>
      <selection pane="bottomRight" activeCell="H108" sqref="H108"/>
    </sheetView>
  </sheetViews>
  <sheetFormatPr defaultColWidth="9.140625" defaultRowHeight="12.75" outlineLevelRow="1" outlineLevelCol="1" x14ac:dyDescent="0.2"/>
  <cols>
    <col min="1" max="1" width="0" style="1" hidden="1" customWidth="1" outlineLevel="1"/>
    <col min="2" max="2" width="5.28515625" style="1" hidden="1" customWidth="1" outlineLevel="1"/>
    <col min="3" max="3" width="0" style="1" hidden="1" customWidth="1" outlineLevel="1"/>
    <col min="4" max="4" width="11.42578125" style="5" customWidth="1" collapsed="1"/>
    <col min="5" max="5" width="62" style="6" customWidth="1"/>
    <col min="6" max="18" width="15.5703125" style="3" customWidth="1"/>
    <col min="19" max="19" width="15.5703125" style="4" customWidth="1"/>
    <col min="20" max="20" width="9.42578125" style="4" customWidth="1"/>
    <col min="21" max="21" width="4.85546875" style="1" customWidth="1"/>
    <col min="22" max="22" width="15.5703125" style="4" customWidth="1"/>
    <col min="23" max="23" width="9.42578125" style="4" customWidth="1"/>
    <col min="24" max="1001" width="9.140625" style="1"/>
    <col min="1002" max="1018" width="11.5703125" style="1" customWidth="1"/>
    <col min="1019" max="16384" width="9.140625" style="1"/>
  </cols>
  <sheetData>
    <row r="1" spans="2:1018" ht="20.100000000000001" customHeight="1" thickBot="1" x14ac:dyDescent="0.3">
      <c r="D1" s="68" t="e">
        <f>+#REF!</f>
        <v>#REF!</v>
      </c>
      <c r="E1" s="2" t="s">
        <v>259</v>
      </c>
    </row>
    <row r="2" spans="2:1018" ht="51.75" hidden="1" outlineLevel="1" thickBot="1" x14ac:dyDescent="0.25">
      <c r="F2" s="7" t="s">
        <v>0</v>
      </c>
      <c r="G2" s="8" t="s">
        <v>1</v>
      </c>
      <c r="H2" s="8" t="s">
        <v>2</v>
      </c>
      <c r="I2" s="8" t="s">
        <v>3</v>
      </c>
      <c r="J2" s="8" t="s">
        <v>4</v>
      </c>
      <c r="K2" s="8" t="s">
        <v>5</v>
      </c>
      <c r="L2" s="8" t="s">
        <v>6</v>
      </c>
      <c r="M2" s="8" t="s">
        <v>7</v>
      </c>
      <c r="N2" s="8" t="s">
        <v>8</v>
      </c>
      <c r="O2" s="8" t="s">
        <v>9</v>
      </c>
      <c r="P2" s="8" t="s">
        <v>10</v>
      </c>
      <c r="Q2" s="8" t="s">
        <v>11</v>
      </c>
      <c r="R2" s="9" t="s">
        <v>12</v>
      </c>
      <c r="V2" s="4" t="s">
        <v>13</v>
      </c>
    </row>
    <row r="3" spans="2:1018" ht="27.6" customHeight="1" collapsed="1" thickBot="1" x14ac:dyDescent="0.25">
      <c r="D3" s="10" t="s">
        <v>14</v>
      </c>
      <c r="E3" s="10" t="s">
        <v>15</v>
      </c>
      <c r="F3" s="10" t="s">
        <v>16</v>
      </c>
      <c r="G3" s="10" t="s">
        <v>17</v>
      </c>
      <c r="H3" s="10" t="s">
        <v>18</v>
      </c>
      <c r="I3" s="10" t="s">
        <v>19</v>
      </c>
      <c r="J3" s="10" t="s">
        <v>20</v>
      </c>
      <c r="K3" s="10" t="s">
        <v>21</v>
      </c>
      <c r="L3" s="11" t="s">
        <v>22</v>
      </c>
      <c r="M3" s="10" t="s">
        <v>23</v>
      </c>
      <c r="N3" s="10" t="s">
        <v>24</v>
      </c>
      <c r="O3" s="10" t="s">
        <v>25</v>
      </c>
      <c r="P3" s="10" t="s">
        <v>26</v>
      </c>
      <c r="Q3" s="10" t="s">
        <v>27</v>
      </c>
      <c r="R3" s="10" t="s">
        <v>28</v>
      </c>
      <c r="S3" s="10" t="s">
        <v>29</v>
      </c>
      <c r="T3" s="12" t="s">
        <v>258</v>
      </c>
      <c r="V3" s="10" t="s">
        <v>29</v>
      </c>
      <c r="W3" s="12" t="s">
        <v>258</v>
      </c>
    </row>
    <row r="4" spans="2:1018" ht="20.100000000000001" customHeight="1" thickBot="1" x14ac:dyDescent="0.25">
      <c r="C4" s="1" t="s">
        <v>30</v>
      </c>
      <c r="D4" s="13" t="s">
        <v>31</v>
      </c>
      <c r="E4" s="14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"/>
      <c r="T4" s="15"/>
      <c r="V4" s="1"/>
      <c r="W4" s="15"/>
    </row>
    <row r="5" spans="2:1018" s="16" customFormat="1" ht="12" customHeight="1" x14ac:dyDescent="0.2">
      <c r="C5" s="16" t="s">
        <v>32</v>
      </c>
      <c r="D5" s="17" t="s">
        <v>33</v>
      </c>
      <c r="E5" s="17" t="s">
        <v>34</v>
      </c>
      <c r="F5" s="18">
        <v>15314563.380000001</v>
      </c>
      <c r="G5" s="18">
        <v>5448.45</v>
      </c>
      <c r="H5" s="18">
        <v>0</v>
      </c>
      <c r="I5" s="18">
        <v>624876.76</v>
      </c>
      <c r="J5" s="18">
        <v>259185.81</v>
      </c>
      <c r="K5" s="18">
        <v>3563822.36</v>
      </c>
      <c r="L5" s="18">
        <v>3954.75</v>
      </c>
      <c r="M5" s="18">
        <v>505082.15</v>
      </c>
      <c r="N5" s="18">
        <v>525599.36</v>
      </c>
      <c r="O5" s="18">
        <v>272913.36</v>
      </c>
      <c r="P5" s="18">
        <v>2584.87</v>
      </c>
      <c r="Q5" s="18">
        <v>46120.79</v>
      </c>
      <c r="R5" s="18">
        <v>0</v>
      </c>
      <c r="S5" s="18">
        <f>+SUM(F5:R5)</f>
        <v>21124152.039999999</v>
      </c>
      <c r="T5" s="19">
        <f>+S5/S$115</f>
        <v>1.0429821310326746E-2</v>
      </c>
      <c r="V5" s="18">
        <v>21124152.039999999</v>
      </c>
      <c r="W5" s="19">
        <f>+V5/V$115</f>
        <v>1.0429821310326746E-2</v>
      </c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</row>
    <row r="6" spans="2:1018" s="16" customFormat="1" ht="12" customHeight="1" x14ac:dyDescent="0.2">
      <c r="B6" s="16" t="s">
        <v>35</v>
      </c>
      <c r="C6" s="16" t="s">
        <v>36</v>
      </c>
      <c r="D6" s="20" t="s">
        <v>37</v>
      </c>
      <c r="E6" s="21" t="s">
        <v>38</v>
      </c>
      <c r="F6" s="22">
        <v>15314563.380000001</v>
      </c>
      <c r="G6" s="22">
        <v>5448.45</v>
      </c>
      <c r="H6" s="22">
        <v>0</v>
      </c>
      <c r="I6" s="22">
        <v>624876.76</v>
      </c>
      <c r="J6" s="22">
        <v>259185.81</v>
      </c>
      <c r="K6" s="22">
        <v>3563822.36</v>
      </c>
      <c r="L6" s="22">
        <v>3954.75</v>
      </c>
      <c r="M6" s="22">
        <v>505082.15</v>
      </c>
      <c r="N6" s="22">
        <v>525599.36</v>
      </c>
      <c r="O6" s="22">
        <v>272913.36</v>
      </c>
      <c r="P6" s="22">
        <v>2584.87</v>
      </c>
      <c r="Q6" s="22">
        <v>46120.79</v>
      </c>
      <c r="R6" s="22">
        <v>0</v>
      </c>
      <c r="S6" s="23">
        <f t="shared" ref="S6:S69" si="0">+SUM(F6:R6)</f>
        <v>21124152.039999999</v>
      </c>
      <c r="T6" s="24">
        <f t="shared" ref="T6:T69" si="1">+S6/S$115</f>
        <v>1.0429821310326746E-2</v>
      </c>
      <c r="V6" s="23">
        <v>21124152.039999999</v>
      </c>
      <c r="W6" s="24">
        <f t="shared" ref="W6:W69" si="2">+V6/V$115</f>
        <v>1.0429821310326746E-2</v>
      </c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</row>
    <row r="7" spans="2:1018" s="16" customFormat="1" ht="12" customHeight="1" x14ac:dyDescent="0.2">
      <c r="B7" s="16" t="s">
        <v>35</v>
      </c>
      <c r="C7" s="16" t="s">
        <v>36</v>
      </c>
      <c r="D7" s="20" t="s">
        <v>39</v>
      </c>
      <c r="E7" s="21" t="s">
        <v>40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3">
        <f t="shared" si="0"/>
        <v>0</v>
      </c>
      <c r="T7" s="24">
        <f t="shared" si="1"/>
        <v>0</v>
      </c>
      <c r="V7" s="23">
        <v>0</v>
      </c>
      <c r="W7" s="24">
        <f t="shared" si="2"/>
        <v>0</v>
      </c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</row>
    <row r="8" spans="2:1018" s="16" customFormat="1" ht="12" customHeight="1" x14ac:dyDescent="0.2">
      <c r="B8" s="16" t="s">
        <v>35</v>
      </c>
      <c r="C8" s="16" t="s">
        <v>32</v>
      </c>
      <c r="D8" s="25" t="s">
        <v>41</v>
      </c>
      <c r="E8" s="25" t="s">
        <v>42</v>
      </c>
      <c r="F8" s="26">
        <v>13036.94</v>
      </c>
      <c r="G8" s="26">
        <v>24699.61</v>
      </c>
      <c r="H8" s="26">
        <v>0</v>
      </c>
      <c r="I8" s="26">
        <v>87543.12</v>
      </c>
      <c r="J8" s="26">
        <v>1662506.61</v>
      </c>
      <c r="K8" s="26">
        <v>16251585.470000001</v>
      </c>
      <c r="L8" s="26">
        <v>16807.7</v>
      </c>
      <c r="M8" s="26">
        <v>962706.91</v>
      </c>
      <c r="N8" s="26">
        <v>1776878.32</v>
      </c>
      <c r="O8" s="26">
        <v>110369.37</v>
      </c>
      <c r="P8" s="26">
        <v>10339.49</v>
      </c>
      <c r="Q8" s="26">
        <v>201778.46</v>
      </c>
      <c r="R8" s="26">
        <v>0</v>
      </c>
      <c r="S8" s="27">
        <f t="shared" si="0"/>
        <v>21118252</v>
      </c>
      <c r="T8" s="28">
        <f t="shared" si="1"/>
        <v>1.0426908229469949E-2</v>
      </c>
      <c r="V8" s="27">
        <v>21118252</v>
      </c>
      <c r="W8" s="28">
        <f t="shared" si="2"/>
        <v>1.0426908229469949E-2</v>
      </c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</row>
    <row r="9" spans="2:1018" s="16" customFormat="1" ht="12" customHeight="1" x14ac:dyDescent="0.2">
      <c r="B9" s="16" t="s">
        <v>35</v>
      </c>
      <c r="C9" s="16" t="s">
        <v>32</v>
      </c>
      <c r="D9" s="25" t="s">
        <v>43</v>
      </c>
      <c r="E9" s="25" t="s">
        <v>44</v>
      </c>
      <c r="F9" s="26">
        <v>138.69</v>
      </c>
      <c r="G9" s="26">
        <v>5811.67</v>
      </c>
      <c r="H9" s="26">
        <v>0</v>
      </c>
      <c r="I9" s="26">
        <v>181123.7</v>
      </c>
      <c r="J9" s="26">
        <v>260218.43</v>
      </c>
      <c r="K9" s="26">
        <v>3271460.89</v>
      </c>
      <c r="L9" s="26">
        <v>606065.9</v>
      </c>
      <c r="M9" s="26">
        <v>27118.5</v>
      </c>
      <c r="N9" s="26">
        <v>592983.9</v>
      </c>
      <c r="O9" s="26">
        <v>30100.74</v>
      </c>
      <c r="P9" s="26">
        <v>4135.8</v>
      </c>
      <c r="Q9" s="26">
        <v>56827.39</v>
      </c>
      <c r="R9" s="26">
        <v>0</v>
      </c>
      <c r="S9" s="27">
        <f t="shared" si="0"/>
        <v>5035985.6100000003</v>
      </c>
      <c r="T9" s="28">
        <f t="shared" si="1"/>
        <v>2.4864633588235069E-3</v>
      </c>
      <c r="V9" s="27">
        <v>5035985.6100000003</v>
      </c>
      <c r="W9" s="28">
        <f t="shared" si="2"/>
        <v>2.4864633588235069E-3</v>
      </c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</row>
    <row r="10" spans="2:1018" s="16" customFormat="1" ht="12" customHeight="1" x14ac:dyDescent="0.2">
      <c r="B10" s="16" t="s">
        <v>35</v>
      </c>
      <c r="C10" s="16" t="s">
        <v>32</v>
      </c>
      <c r="D10" s="25" t="s">
        <v>45</v>
      </c>
      <c r="E10" s="25" t="s">
        <v>46</v>
      </c>
      <c r="F10" s="26">
        <v>24132.21</v>
      </c>
      <c r="G10" s="26">
        <v>41408.17</v>
      </c>
      <c r="H10" s="26">
        <v>0</v>
      </c>
      <c r="I10" s="26">
        <v>2233858.9300000002</v>
      </c>
      <c r="J10" s="26">
        <v>1142069.76</v>
      </c>
      <c r="K10" s="26">
        <v>21533382.969999999</v>
      </c>
      <c r="L10" s="26">
        <v>20762.45</v>
      </c>
      <c r="M10" s="26">
        <v>399997.94</v>
      </c>
      <c r="N10" s="26">
        <v>2544025.33</v>
      </c>
      <c r="O10" s="26">
        <v>114382.81</v>
      </c>
      <c r="P10" s="26">
        <v>12407.38</v>
      </c>
      <c r="Q10" s="26">
        <v>345905.91</v>
      </c>
      <c r="R10" s="26">
        <v>0</v>
      </c>
      <c r="S10" s="27">
        <f t="shared" si="0"/>
        <v>28412333.859999996</v>
      </c>
      <c r="T10" s="28">
        <f t="shared" si="1"/>
        <v>1.4028282158167335E-2</v>
      </c>
      <c r="V10" s="27">
        <v>28412333.859999999</v>
      </c>
      <c r="W10" s="28">
        <f t="shared" si="2"/>
        <v>1.4028282158167336E-2</v>
      </c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</row>
    <row r="11" spans="2:1018" s="16" customFormat="1" ht="12" customHeight="1" thickBot="1" x14ac:dyDescent="0.25">
      <c r="B11" s="16" t="s">
        <v>35</v>
      </c>
      <c r="C11" s="16" t="s">
        <v>32</v>
      </c>
      <c r="D11" s="25" t="s">
        <v>47</v>
      </c>
      <c r="E11" s="25" t="s">
        <v>48</v>
      </c>
      <c r="F11" s="26">
        <v>138.69</v>
      </c>
      <c r="G11" s="26">
        <v>1452.92</v>
      </c>
      <c r="H11" s="26">
        <v>0</v>
      </c>
      <c r="I11" s="26">
        <v>6037.46</v>
      </c>
      <c r="J11" s="26">
        <v>51630.64</v>
      </c>
      <c r="K11" s="26">
        <v>1184384.08</v>
      </c>
      <c r="L11" s="26">
        <v>988.69</v>
      </c>
      <c r="M11" s="26">
        <v>7909.56</v>
      </c>
      <c r="N11" s="26">
        <v>78788.070000000007</v>
      </c>
      <c r="O11" s="26">
        <v>10033.58</v>
      </c>
      <c r="P11" s="26">
        <v>775.46</v>
      </c>
      <c r="Q11" s="26">
        <v>15648.12</v>
      </c>
      <c r="R11" s="26">
        <v>0</v>
      </c>
      <c r="S11" s="27">
        <f t="shared" si="0"/>
        <v>1357787.2700000003</v>
      </c>
      <c r="T11" s="28">
        <f t="shared" si="1"/>
        <v>6.703927606997274E-4</v>
      </c>
      <c r="V11" s="27">
        <v>1357787.27</v>
      </c>
      <c r="W11" s="28">
        <f t="shared" si="2"/>
        <v>6.7039276069972729E-4</v>
      </c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</row>
    <row r="12" spans="2:1018" s="16" customFormat="1" ht="12" customHeight="1" thickBot="1" x14ac:dyDescent="0.25">
      <c r="C12" s="16" t="s">
        <v>32</v>
      </c>
      <c r="D12" s="17" t="s">
        <v>49</v>
      </c>
      <c r="E12" s="17" t="s">
        <v>50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152667.53</v>
      </c>
      <c r="L12" s="29">
        <v>0</v>
      </c>
      <c r="M12" s="29">
        <v>0</v>
      </c>
      <c r="N12" s="29">
        <v>136173.63</v>
      </c>
      <c r="O12" s="29">
        <v>0</v>
      </c>
      <c r="P12" s="29">
        <v>0</v>
      </c>
      <c r="Q12" s="29">
        <v>0</v>
      </c>
      <c r="R12" s="29">
        <v>0</v>
      </c>
      <c r="S12" s="18">
        <f t="shared" si="0"/>
        <v>288841.16000000003</v>
      </c>
      <c r="T12" s="19">
        <f t="shared" si="1"/>
        <v>1.4261219480729971E-4</v>
      </c>
      <c r="V12" s="18">
        <v>288841.15999999997</v>
      </c>
      <c r="W12" s="19">
        <f t="shared" si="2"/>
        <v>1.4261219480729968E-4</v>
      </c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</row>
    <row r="13" spans="2:1018" s="16" customFormat="1" ht="12" customHeight="1" x14ac:dyDescent="0.2">
      <c r="C13" s="16" t="s">
        <v>36</v>
      </c>
      <c r="D13" s="30" t="s">
        <v>51</v>
      </c>
      <c r="E13" s="31" t="s">
        <v>52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152667.53</v>
      </c>
      <c r="L13" s="32">
        <v>0</v>
      </c>
      <c r="M13" s="32">
        <v>0</v>
      </c>
      <c r="N13" s="32">
        <v>136173.63</v>
      </c>
      <c r="O13" s="32">
        <v>0</v>
      </c>
      <c r="P13" s="32">
        <v>0</v>
      </c>
      <c r="Q13" s="32">
        <v>0</v>
      </c>
      <c r="R13" s="32">
        <v>0</v>
      </c>
      <c r="S13" s="33">
        <f t="shared" si="0"/>
        <v>288841.16000000003</v>
      </c>
      <c r="T13" s="34">
        <f t="shared" si="1"/>
        <v>1.4261219480729971E-4</v>
      </c>
      <c r="V13" s="33">
        <v>288841.15999999997</v>
      </c>
      <c r="W13" s="34">
        <f t="shared" si="2"/>
        <v>1.4261219480729968E-4</v>
      </c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</row>
    <row r="14" spans="2:1018" s="16" customFormat="1" ht="12" customHeight="1" x14ac:dyDescent="0.2">
      <c r="B14" s="16" t="s">
        <v>35</v>
      </c>
      <c r="C14" s="16" t="s">
        <v>53</v>
      </c>
      <c r="D14" s="35" t="s">
        <v>54</v>
      </c>
      <c r="E14" s="36" t="s">
        <v>55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79387.12</v>
      </c>
      <c r="L14" s="37">
        <v>0</v>
      </c>
      <c r="M14" s="37">
        <v>0</v>
      </c>
      <c r="N14" s="37">
        <v>70810.28</v>
      </c>
      <c r="O14" s="37">
        <v>0</v>
      </c>
      <c r="P14" s="37">
        <v>0</v>
      </c>
      <c r="Q14" s="37">
        <v>0</v>
      </c>
      <c r="R14" s="37">
        <v>0</v>
      </c>
      <c r="S14" s="38">
        <f t="shared" si="0"/>
        <v>150197.4</v>
      </c>
      <c r="T14" s="39">
        <f t="shared" si="1"/>
        <v>7.415833971983049E-5</v>
      </c>
      <c r="V14" s="38">
        <v>150197.4</v>
      </c>
      <c r="W14" s="39">
        <f t="shared" si="2"/>
        <v>7.415833971983049E-5</v>
      </c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</row>
    <row r="15" spans="2:1018" s="16" customFormat="1" ht="12" customHeight="1" x14ac:dyDescent="0.2">
      <c r="B15" s="16" t="s">
        <v>35</v>
      </c>
      <c r="C15" s="16" t="s">
        <v>53</v>
      </c>
      <c r="D15" s="35" t="s">
        <v>56</v>
      </c>
      <c r="E15" s="36" t="s">
        <v>57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45800.26</v>
      </c>
      <c r="L15" s="37">
        <v>0</v>
      </c>
      <c r="M15" s="37">
        <v>0</v>
      </c>
      <c r="N15" s="37">
        <v>40852.089999999997</v>
      </c>
      <c r="O15" s="37">
        <v>0</v>
      </c>
      <c r="P15" s="37">
        <v>0</v>
      </c>
      <c r="Q15" s="37">
        <v>0</v>
      </c>
      <c r="R15" s="37">
        <v>0</v>
      </c>
      <c r="S15" s="38">
        <f t="shared" si="0"/>
        <v>86652.35</v>
      </c>
      <c r="T15" s="39">
        <f t="shared" si="1"/>
        <v>4.2783659429668253E-5</v>
      </c>
      <c r="V15" s="38">
        <v>86652.35</v>
      </c>
      <c r="W15" s="39">
        <f t="shared" si="2"/>
        <v>4.2783659429668253E-5</v>
      </c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</row>
    <row r="16" spans="2:1018" s="16" customFormat="1" ht="12" customHeight="1" thickBot="1" x14ac:dyDescent="0.25">
      <c r="B16" s="16" t="s">
        <v>35</v>
      </c>
      <c r="C16" s="16" t="s">
        <v>53</v>
      </c>
      <c r="D16" s="35" t="s">
        <v>58</v>
      </c>
      <c r="E16" s="36" t="s">
        <v>59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27480.16</v>
      </c>
      <c r="L16" s="37">
        <v>0</v>
      </c>
      <c r="M16" s="37">
        <v>0</v>
      </c>
      <c r="N16" s="37">
        <v>24511.25</v>
      </c>
      <c r="O16" s="37">
        <v>0</v>
      </c>
      <c r="P16" s="37">
        <v>0</v>
      </c>
      <c r="Q16" s="37">
        <v>0</v>
      </c>
      <c r="R16" s="37">
        <v>0</v>
      </c>
      <c r="S16" s="38">
        <f t="shared" si="0"/>
        <v>51991.41</v>
      </c>
      <c r="T16" s="39">
        <f t="shared" si="1"/>
        <v>2.5670195657800952E-5</v>
      </c>
      <c r="V16" s="38">
        <v>51991.41</v>
      </c>
      <c r="W16" s="39">
        <f t="shared" si="2"/>
        <v>2.5670195657800952E-5</v>
      </c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</row>
    <row r="17" spans="2:1018" s="16" customFormat="1" ht="12" customHeight="1" x14ac:dyDescent="0.2">
      <c r="C17" s="16" t="s">
        <v>36</v>
      </c>
      <c r="D17" s="30" t="s">
        <v>60</v>
      </c>
      <c r="E17" s="31" t="s">
        <v>61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3">
        <f t="shared" si="0"/>
        <v>0</v>
      </c>
      <c r="T17" s="34">
        <f t="shared" si="1"/>
        <v>0</v>
      </c>
      <c r="V17" s="33">
        <v>0</v>
      </c>
      <c r="W17" s="34">
        <f t="shared" si="2"/>
        <v>0</v>
      </c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</row>
    <row r="18" spans="2:1018" s="16" customFormat="1" ht="12" customHeight="1" x14ac:dyDescent="0.2">
      <c r="B18" s="16" t="s">
        <v>35</v>
      </c>
      <c r="C18" s="16" t="s">
        <v>53</v>
      </c>
      <c r="D18" s="35" t="s">
        <v>62</v>
      </c>
      <c r="E18" s="36" t="s">
        <v>63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8">
        <f t="shared" si="0"/>
        <v>0</v>
      </c>
      <c r="T18" s="39">
        <f t="shared" si="1"/>
        <v>0</v>
      </c>
      <c r="V18" s="38">
        <v>0</v>
      </c>
      <c r="W18" s="39">
        <f t="shared" si="2"/>
        <v>0</v>
      </c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</row>
    <row r="19" spans="2:1018" s="16" customFormat="1" ht="12" customHeight="1" x14ac:dyDescent="0.2">
      <c r="B19" s="16" t="s">
        <v>35</v>
      </c>
      <c r="C19" s="16" t="s">
        <v>53</v>
      </c>
      <c r="D19" s="35" t="s">
        <v>64</v>
      </c>
      <c r="E19" s="36" t="s">
        <v>65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8">
        <f t="shared" si="0"/>
        <v>0</v>
      </c>
      <c r="T19" s="39">
        <f t="shared" si="1"/>
        <v>0</v>
      </c>
      <c r="V19" s="38">
        <v>0</v>
      </c>
      <c r="W19" s="39">
        <f t="shared" si="2"/>
        <v>0</v>
      </c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</row>
    <row r="20" spans="2:1018" s="3" customFormat="1" ht="12" customHeight="1" x14ac:dyDescent="0.2">
      <c r="B20" s="3" t="s">
        <v>35</v>
      </c>
      <c r="C20" s="16" t="s">
        <v>32</v>
      </c>
      <c r="D20" s="25" t="s">
        <v>66</v>
      </c>
      <c r="E20" s="25" t="s">
        <v>67</v>
      </c>
      <c r="F20" s="26">
        <v>0</v>
      </c>
      <c r="G20" s="26">
        <v>12713.03</v>
      </c>
      <c r="H20" s="26">
        <v>0</v>
      </c>
      <c r="I20" s="26">
        <v>8404139.5500000007</v>
      </c>
      <c r="J20" s="26">
        <v>447121.34</v>
      </c>
      <c r="K20" s="26">
        <v>8729230.7599999998</v>
      </c>
      <c r="L20" s="26">
        <v>8898.19</v>
      </c>
      <c r="M20" s="26">
        <v>210168.42</v>
      </c>
      <c r="N20" s="26">
        <v>1430625.5</v>
      </c>
      <c r="O20" s="26">
        <v>23077.23</v>
      </c>
      <c r="P20" s="26">
        <v>5428.24</v>
      </c>
      <c r="Q20" s="26">
        <v>142892.07999999999</v>
      </c>
      <c r="R20" s="26">
        <v>0</v>
      </c>
      <c r="S20" s="27">
        <f t="shared" si="0"/>
        <v>19414294.34</v>
      </c>
      <c r="T20" s="28">
        <f t="shared" si="1"/>
        <v>9.5855975874848849E-3</v>
      </c>
      <c r="V20" s="27">
        <v>19414294.34</v>
      </c>
      <c r="W20" s="28">
        <f t="shared" si="2"/>
        <v>9.5855975874848849E-3</v>
      </c>
    </row>
    <row r="21" spans="2:1018" s="3" customFormat="1" ht="12" customHeight="1" thickBot="1" x14ac:dyDescent="0.25">
      <c r="B21" s="3" t="s">
        <v>35</v>
      </c>
      <c r="C21" s="16" t="s">
        <v>32</v>
      </c>
      <c r="D21" s="25" t="s">
        <v>68</v>
      </c>
      <c r="E21" s="25" t="s">
        <v>69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7">
        <f t="shared" si="0"/>
        <v>0</v>
      </c>
      <c r="T21" s="28">
        <f t="shared" si="1"/>
        <v>0</v>
      </c>
      <c r="V21" s="27">
        <v>0</v>
      </c>
      <c r="W21" s="28">
        <f t="shared" si="2"/>
        <v>0</v>
      </c>
    </row>
    <row r="22" spans="2:1018" s="3" customFormat="1" ht="12" customHeight="1" x14ac:dyDescent="0.2">
      <c r="C22" s="3" t="s">
        <v>70</v>
      </c>
      <c r="D22" s="40" t="s">
        <v>71</v>
      </c>
      <c r="E22" s="40" t="s">
        <v>72</v>
      </c>
      <c r="F22" s="41">
        <v>15352009.92</v>
      </c>
      <c r="G22" s="41">
        <v>91533.84</v>
      </c>
      <c r="H22" s="41">
        <v>0</v>
      </c>
      <c r="I22" s="41">
        <v>11537579.52</v>
      </c>
      <c r="J22" s="41">
        <v>3822732.6</v>
      </c>
      <c r="K22" s="41">
        <v>54686534.060000002</v>
      </c>
      <c r="L22" s="41">
        <v>657477.68999999994</v>
      </c>
      <c r="M22" s="41">
        <v>2112983.4700000002</v>
      </c>
      <c r="N22" s="41">
        <v>7085074.0999999996</v>
      </c>
      <c r="O22" s="41">
        <v>560877.09</v>
      </c>
      <c r="P22" s="41">
        <v>35671.25</v>
      </c>
      <c r="Q22" s="41">
        <v>809172.75</v>
      </c>
      <c r="R22" s="41">
        <v>0</v>
      </c>
      <c r="S22" s="42">
        <f t="shared" si="0"/>
        <v>96751646.289999992</v>
      </c>
      <c r="T22" s="43">
        <f t="shared" si="1"/>
        <v>4.777007760471684E-2</v>
      </c>
      <c r="U22" s="44"/>
      <c r="V22" s="42">
        <v>96751646.290000007</v>
      </c>
      <c r="W22" s="43">
        <f t="shared" si="2"/>
        <v>4.7770077604716847E-2</v>
      </c>
    </row>
    <row r="23" spans="2:1018" s="3" customFormat="1" ht="12" customHeight="1" x14ac:dyDescent="0.2">
      <c r="C23" s="3" t="s">
        <v>35</v>
      </c>
      <c r="D23" s="45" t="s">
        <v>73</v>
      </c>
      <c r="E23" s="46"/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8"/>
      <c r="T23" s="49"/>
      <c r="V23" s="48">
        <v>0</v>
      </c>
      <c r="W23" s="49"/>
    </row>
    <row r="24" spans="2:1018" s="3" customFormat="1" ht="12" customHeight="1" thickBot="1" x14ac:dyDescent="0.25">
      <c r="C24" s="16" t="s">
        <v>32</v>
      </c>
      <c r="D24" s="50" t="s">
        <v>74</v>
      </c>
      <c r="E24" s="50" t="s">
        <v>75</v>
      </c>
      <c r="F24" s="51">
        <v>4022.04</v>
      </c>
      <c r="G24" s="51">
        <v>27605.439999999999</v>
      </c>
      <c r="H24" s="51">
        <v>123963989.78</v>
      </c>
      <c r="I24" s="51">
        <v>3776429.1</v>
      </c>
      <c r="J24" s="51">
        <v>0</v>
      </c>
      <c r="K24" s="51">
        <v>2991903.56</v>
      </c>
      <c r="L24" s="51">
        <v>17796.400000000001</v>
      </c>
      <c r="M24" s="51">
        <v>316382.55</v>
      </c>
      <c r="N24" s="51">
        <v>1926911.84</v>
      </c>
      <c r="O24" s="51">
        <v>227762.25</v>
      </c>
      <c r="P24" s="51">
        <v>23780.83</v>
      </c>
      <c r="Q24" s="51">
        <v>245016.68</v>
      </c>
      <c r="R24" s="51">
        <v>0</v>
      </c>
      <c r="S24" s="52">
        <f t="shared" si="0"/>
        <v>133521600.47000001</v>
      </c>
      <c r="T24" s="53">
        <f t="shared" si="1"/>
        <v>6.592484428884747E-2</v>
      </c>
      <c r="V24" s="52">
        <v>133521600.47</v>
      </c>
      <c r="W24" s="53">
        <f t="shared" si="2"/>
        <v>6.592484428884747E-2</v>
      </c>
    </row>
    <row r="25" spans="2:1018" s="3" customFormat="1" ht="12" customHeight="1" x14ac:dyDescent="0.2">
      <c r="C25" s="3" t="s">
        <v>36</v>
      </c>
      <c r="D25" s="30" t="s">
        <v>76</v>
      </c>
      <c r="E25" s="31" t="s">
        <v>77</v>
      </c>
      <c r="F25" s="32">
        <v>3189.89</v>
      </c>
      <c r="G25" s="32">
        <v>23609.919999999998</v>
      </c>
      <c r="H25" s="32">
        <v>98446580.540000007</v>
      </c>
      <c r="I25" s="32">
        <v>3716054.52</v>
      </c>
      <c r="J25" s="32">
        <v>0</v>
      </c>
      <c r="K25" s="32">
        <v>2556562.39</v>
      </c>
      <c r="L25" s="32">
        <v>14830.32</v>
      </c>
      <c r="M25" s="32">
        <v>268925.17</v>
      </c>
      <c r="N25" s="32">
        <v>1647863.72</v>
      </c>
      <c r="O25" s="32">
        <v>194651.44</v>
      </c>
      <c r="P25" s="32">
        <v>20420.5</v>
      </c>
      <c r="Q25" s="32">
        <v>214955.81</v>
      </c>
      <c r="R25" s="32">
        <v>0</v>
      </c>
      <c r="S25" s="33">
        <f t="shared" si="0"/>
        <v>107107644.22</v>
      </c>
      <c r="T25" s="34">
        <f t="shared" si="1"/>
        <v>5.2883239434620699E-2</v>
      </c>
      <c r="V25" s="33">
        <v>107107644.22</v>
      </c>
      <c r="W25" s="34">
        <f t="shared" si="2"/>
        <v>5.2883239434620699E-2</v>
      </c>
    </row>
    <row r="26" spans="2:1018" s="3" customFormat="1" ht="12" customHeight="1" x14ac:dyDescent="0.2">
      <c r="B26" s="3" t="s">
        <v>35</v>
      </c>
      <c r="C26" s="3" t="s">
        <v>53</v>
      </c>
      <c r="D26" s="35" t="s">
        <v>78</v>
      </c>
      <c r="E26" s="36" t="s">
        <v>79</v>
      </c>
      <c r="F26" s="37">
        <v>2392.42</v>
      </c>
      <c r="G26" s="37">
        <v>17707.45</v>
      </c>
      <c r="H26" s="37">
        <v>73834935.400000006</v>
      </c>
      <c r="I26" s="37">
        <v>2787040.89</v>
      </c>
      <c r="J26" s="37">
        <v>0</v>
      </c>
      <c r="K26" s="37">
        <v>1917421.79</v>
      </c>
      <c r="L26" s="37">
        <v>11122.74</v>
      </c>
      <c r="M26" s="37">
        <v>201693.88</v>
      </c>
      <c r="N26" s="37">
        <v>1235897.79</v>
      </c>
      <c r="O26" s="37">
        <v>145988.57999999999</v>
      </c>
      <c r="P26" s="37">
        <v>15315.37</v>
      </c>
      <c r="Q26" s="37">
        <v>161216.85999999999</v>
      </c>
      <c r="R26" s="37">
        <v>0</v>
      </c>
      <c r="S26" s="38">
        <f t="shared" si="0"/>
        <v>80330733.170000017</v>
      </c>
      <c r="T26" s="39">
        <f t="shared" si="1"/>
        <v>3.966242957843423E-2</v>
      </c>
      <c r="V26" s="38">
        <v>80330733.170000002</v>
      </c>
      <c r="W26" s="39">
        <f t="shared" si="2"/>
        <v>3.9662429578434223E-2</v>
      </c>
    </row>
    <row r="27" spans="2:1018" s="3" customFormat="1" ht="12" customHeight="1" x14ac:dyDescent="0.2">
      <c r="B27" s="3" t="s">
        <v>35</v>
      </c>
      <c r="C27" s="3" t="s">
        <v>53</v>
      </c>
      <c r="D27" s="35" t="s">
        <v>80</v>
      </c>
      <c r="E27" s="36" t="s">
        <v>81</v>
      </c>
      <c r="F27" s="37">
        <v>414.69</v>
      </c>
      <c r="G27" s="37">
        <v>3069.29</v>
      </c>
      <c r="H27" s="37">
        <v>12798055.470000001</v>
      </c>
      <c r="I27" s="37">
        <v>483087.09</v>
      </c>
      <c r="J27" s="37">
        <v>0</v>
      </c>
      <c r="K27" s="37">
        <v>332353.11</v>
      </c>
      <c r="L27" s="37">
        <v>1927.94</v>
      </c>
      <c r="M27" s="37">
        <v>34960.269999999997</v>
      </c>
      <c r="N27" s="37">
        <v>214222.28</v>
      </c>
      <c r="O27" s="37">
        <v>25304.69</v>
      </c>
      <c r="P27" s="37">
        <v>2654.66</v>
      </c>
      <c r="Q27" s="37">
        <v>27944.26</v>
      </c>
      <c r="R27" s="37">
        <v>0</v>
      </c>
      <c r="S27" s="38">
        <f t="shared" si="0"/>
        <v>13923993.749999998</v>
      </c>
      <c r="T27" s="39">
        <f t="shared" si="1"/>
        <v>6.8748211271919251E-3</v>
      </c>
      <c r="V27" s="38">
        <v>13923993.75</v>
      </c>
      <c r="W27" s="39">
        <f t="shared" si="2"/>
        <v>6.874821127191926E-3</v>
      </c>
    </row>
    <row r="28" spans="2:1018" s="3" customFormat="1" ht="12" customHeight="1" x14ac:dyDescent="0.2">
      <c r="B28" s="3" t="s">
        <v>35</v>
      </c>
      <c r="C28" s="3" t="s">
        <v>53</v>
      </c>
      <c r="D28" s="35" t="s">
        <v>82</v>
      </c>
      <c r="E28" s="36" t="s">
        <v>83</v>
      </c>
      <c r="F28" s="37">
        <v>255.19</v>
      </c>
      <c r="G28" s="37">
        <v>1888.79</v>
      </c>
      <c r="H28" s="37">
        <v>7875726.4400000004</v>
      </c>
      <c r="I28" s="37">
        <v>297284.36</v>
      </c>
      <c r="J28" s="37">
        <v>0</v>
      </c>
      <c r="K28" s="37">
        <v>204524.99</v>
      </c>
      <c r="L28" s="37">
        <v>1186.43</v>
      </c>
      <c r="M28" s="37">
        <v>21514.01</v>
      </c>
      <c r="N28" s="37">
        <v>131829.1</v>
      </c>
      <c r="O28" s="37">
        <v>15572.12</v>
      </c>
      <c r="P28" s="37">
        <v>1633.64</v>
      </c>
      <c r="Q28" s="37">
        <v>17196.47</v>
      </c>
      <c r="R28" s="37">
        <v>0</v>
      </c>
      <c r="S28" s="38">
        <f t="shared" si="0"/>
        <v>8568611.540000001</v>
      </c>
      <c r="T28" s="39">
        <f t="shared" si="1"/>
        <v>4.2306591559546306E-3</v>
      </c>
      <c r="V28" s="38">
        <v>8568611.5399999991</v>
      </c>
      <c r="W28" s="39">
        <f t="shared" si="2"/>
        <v>4.2306591559546297E-3</v>
      </c>
    </row>
    <row r="29" spans="2:1018" s="3" customFormat="1" ht="12" customHeight="1" x14ac:dyDescent="0.2">
      <c r="B29" s="3" t="s">
        <v>35</v>
      </c>
      <c r="C29" s="3" t="s">
        <v>53</v>
      </c>
      <c r="D29" s="35" t="s">
        <v>84</v>
      </c>
      <c r="E29" s="36" t="s">
        <v>85</v>
      </c>
      <c r="F29" s="37">
        <v>127.6</v>
      </c>
      <c r="G29" s="37">
        <v>944.4</v>
      </c>
      <c r="H29" s="37">
        <v>3937863.22</v>
      </c>
      <c r="I29" s="37">
        <v>148642.18</v>
      </c>
      <c r="J29" s="37">
        <v>0</v>
      </c>
      <c r="K29" s="37">
        <v>102262.5</v>
      </c>
      <c r="L29" s="37">
        <v>593.20000000000005</v>
      </c>
      <c r="M29" s="37">
        <v>10757.01</v>
      </c>
      <c r="N29" s="37">
        <v>65914.55</v>
      </c>
      <c r="O29" s="37">
        <v>7786.06</v>
      </c>
      <c r="P29" s="37">
        <v>816.82</v>
      </c>
      <c r="Q29" s="37">
        <v>8598.23</v>
      </c>
      <c r="R29" s="37">
        <v>0</v>
      </c>
      <c r="S29" s="38">
        <f t="shared" si="0"/>
        <v>4284305.7700000005</v>
      </c>
      <c r="T29" s="39">
        <f t="shared" si="1"/>
        <v>2.1153295779773153E-3</v>
      </c>
      <c r="V29" s="38">
        <v>4284305.7699999996</v>
      </c>
      <c r="W29" s="39">
        <f t="shared" si="2"/>
        <v>2.1153295779773149E-3</v>
      </c>
    </row>
    <row r="30" spans="2:1018" s="3" customFormat="1" ht="12" customHeight="1" x14ac:dyDescent="0.2">
      <c r="B30" s="3" t="s">
        <v>35</v>
      </c>
      <c r="C30" s="3" t="s">
        <v>53</v>
      </c>
      <c r="D30" s="35" t="s">
        <v>86</v>
      </c>
      <c r="E30" s="36" t="s">
        <v>87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8">
        <f t="shared" si="0"/>
        <v>0</v>
      </c>
      <c r="T30" s="39">
        <f t="shared" si="1"/>
        <v>0</v>
      </c>
      <c r="V30" s="38">
        <v>0</v>
      </c>
      <c r="W30" s="39">
        <f t="shared" si="2"/>
        <v>0</v>
      </c>
    </row>
    <row r="31" spans="2:1018" s="3" customFormat="1" ht="12" customHeight="1" thickBot="1" x14ac:dyDescent="0.25">
      <c r="B31" s="3" t="s">
        <v>35</v>
      </c>
      <c r="C31" s="3" t="s">
        <v>53</v>
      </c>
      <c r="D31" s="35" t="s">
        <v>88</v>
      </c>
      <c r="E31" s="36" t="s">
        <v>89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8">
        <f t="shared" si="0"/>
        <v>0</v>
      </c>
      <c r="T31" s="39">
        <f t="shared" si="1"/>
        <v>0</v>
      </c>
      <c r="V31" s="38">
        <v>0</v>
      </c>
      <c r="W31" s="39">
        <f t="shared" si="2"/>
        <v>0</v>
      </c>
    </row>
    <row r="32" spans="2:1018" s="3" customFormat="1" ht="12" customHeight="1" x14ac:dyDescent="0.2">
      <c r="C32" s="3" t="s">
        <v>36</v>
      </c>
      <c r="D32" s="30" t="s">
        <v>90</v>
      </c>
      <c r="E32" s="31" t="s">
        <v>91</v>
      </c>
      <c r="F32" s="32">
        <v>832.16</v>
      </c>
      <c r="G32" s="32">
        <v>3995.52</v>
      </c>
      <c r="H32" s="32">
        <v>25517409.25</v>
      </c>
      <c r="I32" s="32">
        <v>60374.58</v>
      </c>
      <c r="J32" s="32">
        <v>0</v>
      </c>
      <c r="K32" s="32">
        <v>435341.17</v>
      </c>
      <c r="L32" s="32">
        <v>2966.06</v>
      </c>
      <c r="M32" s="32">
        <v>47457.38</v>
      </c>
      <c r="N32" s="32">
        <v>279048.12</v>
      </c>
      <c r="O32" s="32">
        <v>33110.81</v>
      </c>
      <c r="P32" s="32">
        <v>3360.33</v>
      </c>
      <c r="Q32" s="32">
        <v>30060.87</v>
      </c>
      <c r="R32" s="32">
        <v>0</v>
      </c>
      <c r="S32" s="33">
        <f t="shared" si="0"/>
        <v>26413956.249999996</v>
      </c>
      <c r="T32" s="34">
        <f t="shared" si="1"/>
        <v>1.3041604854226769E-2</v>
      </c>
      <c r="V32" s="33">
        <v>26413956.25</v>
      </c>
      <c r="W32" s="34">
        <f t="shared" si="2"/>
        <v>1.3041604854226771E-2</v>
      </c>
    </row>
    <row r="33" spans="2:23" s="3" customFormat="1" ht="12" customHeight="1" x14ac:dyDescent="0.2">
      <c r="B33" s="3" t="s">
        <v>35</v>
      </c>
      <c r="C33" s="3" t="s">
        <v>53</v>
      </c>
      <c r="D33" s="35" t="s">
        <v>92</v>
      </c>
      <c r="E33" s="36" t="s">
        <v>93</v>
      </c>
      <c r="F33" s="37">
        <v>582.5</v>
      </c>
      <c r="G33" s="37">
        <v>2796.87</v>
      </c>
      <c r="H33" s="37">
        <v>17862186.469999999</v>
      </c>
      <c r="I33" s="37">
        <v>42262.19</v>
      </c>
      <c r="J33" s="37">
        <v>0</v>
      </c>
      <c r="K33" s="37">
        <v>304738.82</v>
      </c>
      <c r="L33" s="37">
        <v>2076.25</v>
      </c>
      <c r="M33" s="37">
        <v>33220.17</v>
      </c>
      <c r="N33" s="37">
        <v>195333.69</v>
      </c>
      <c r="O33" s="37">
        <v>23177.57</v>
      </c>
      <c r="P33" s="37">
        <v>2352.23</v>
      </c>
      <c r="Q33" s="37">
        <v>21042.61</v>
      </c>
      <c r="R33" s="37">
        <v>0</v>
      </c>
      <c r="S33" s="38">
        <f t="shared" si="0"/>
        <v>18489769.370000005</v>
      </c>
      <c r="T33" s="39">
        <f t="shared" si="1"/>
        <v>9.1291233954900464E-3</v>
      </c>
      <c r="V33" s="38">
        <v>18489769.370000001</v>
      </c>
      <c r="W33" s="39">
        <f t="shared" si="2"/>
        <v>9.1291233954900446E-3</v>
      </c>
    </row>
    <row r="34" spans="2:23" s="3" customFormat="1" ht="12" customHeight="1" x14ac:dyDescent="0.2">
      <c r="B34" s="3" t="s">
        <v>35</v>
      </c>
      <c r="C34" s="3" t="s">
        <v>53</v>
      </c>
      <c r="D34" s="35" t="s">
        <v>94</v>
      </c>
      <c r="E34" s="36" t="s">
        <v>95</v>
      </c>
      <c r="F34" s="37">
        <v>133.13999999999999</v>
      </c>
      <c r="G34" s="37">
        <v>639.28</v>
      </c>
      <c r="H34" s="37">
        <v>4082785.48</v>
      </c>
      <c r="I34" s="37">
        <v>9659.93</v>
      </c>
      <c r="J34" s="37">
        <v>0</v>
      </c>
      <c r="K34" s="37">
        <v>69654.59</v>
      </c>
      <c r="L34" s="37">
        <v>474.57</v>
      </c>
      <c r="M34" s="37">
        <v>7593.18</v>
      </c>
      <c r="N34" s="37">
        <v>44647.7</v>
      </c>
      <c r="O34" s="37">
        <v>5297.73</v>
      </c>
      <c r="P34" s="37">
        <v>537.65</v>
      </c>
      <c r="Q34" s="37">
        <v>4809.75</v>
      </c>
      <c r="R34" s="37">
        <v>0</v>
      </c>
      <c r="S34" s="38">
        <f t="shared" si="0"/>
        <v>4226233.0000000009</v>
      </c>
      <c r="T34" s="39">
        <f t="shared" si="1"/>
        <v>2.0866567766762837E-3</v>
      </c>
      <c r="V34" s="38">
        <v>4226233</v>
      </c>
      <c r="W34" s="39">
        <f t="shared" si="2"/>
        <v>2.0866567766762833E-3</v>
      </c>
    </row>
    <row r="35" spans="2:23" s="3" customFormat="1" ht="12" customHeight="1" x14ac:dyDescent="0.2">
      <c r="B35" s="3" t="s">
        <v>35</v>
      </c>
      <c r="C35" s="3" t="s">
        <v>53</v>
      </c>
      <c r="D35" s="35" t="s">
        <v>96</v>
      </c>
      <c r="E35" s="36" t="s">
        <v>97</v>
      </c>
      <c r="F35" s="37">
        <v>116.5</v>
      </c>
      <c r="G35" s="37">
        <v>559.37</v>
      </c>
      <c r="H35" s="37">
        <v>3572437.29</v>
      </c>
      <c r="I35" s="37">
        <v>8452.44</v>
      </c>
      <c r="J35" s="37">
        <v>0</v>
      </c>
      <c r="K35" s="37">
        <v>60947.76</v>
      </c>
      <c r="L35" s="37">
        <v>415.25</v>
      </c>
      <c r="M35" s="37">
        <v>6644.03</v>
      </c>
      <c r="N35" s="37">
        <v>39066.74</v>
      </c>
      <c r="O35" s="37">
        <v>4635.51</v>
      </c>
      <c r="P35" s="37">
        <v>470.46</v>
      </c>
      <c r="Q35" s="37">
        <v>4208.5200000000004</v>
      </c>
      <c r="R35" s="37">
        <v>0</v>
      </c>
      <c r="S35" s="38">
        <f t="shared" si="0"/>
        <v>3697953.8699999996</v>
      </c>
      <c r="T35" s="39">
        <f t="shared" si="1"/>
        <v>1.8258246771230518E-3</v>
      </c>
      <c r="V35" s="38">
        <v>3697953.87</v>
      </c>
      <c r="W35" s="39">
        <f t="shared" si="2"/>
        <v>1.8258246771230521E-3</v>
      </c>
    </row>
    <row r="36" spans="2:23" s="3" customFormat="1" ht="12" customHeight="1" x14ac:dyDescent="0.2">
      <c r="B36" s="3" t="s">
        <v>35</v>
      </c>
      <c r="C36" s="3" t="s">
        <v>53</v>
      </c>
      <c r="D36" s="35" t="s">
        <v>98</v>
      </c>
      <c r="E36" s="36" t="s">
        <v>99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8">
        <f t="shared" si="0"/>
        <v>0</v>
      </c>
      <c r="T36" s="39">
        <f t="shared" si="1"/>
        <v>0</v>
      </c>
      <c r="V36" s="38">
        <v>0</v>
      </c>
      <c r="W36" s="39">
        <f t="shared" si="2"/>
        <v>0</v>
      </c>
    </row>
    <row r="37" spans="2:23" s="3" customFormat="1" ht="12" customHeight="1" thickBot="1" x14ac:dyDescent="0.25">
      <c r="B37" s="3" t="s">
        <v>35</v>
      </c>
      <c r="C37" s="3" t="s">
        <v>53</v>
      </c>
      <c r="D37" s="35" t="s">
        <v>100</v>
      </c>
      <c r="E37" s="36" t="s">
        <v>101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8">
        <f t="shared" si="0"/>
        <v>0</v>
      </c>
      <c r="T37" s="39">
        <f t="shared" si="1"/>
        <v>0</v>
      </c>
      <c r="V37" s="38">
        <v>0</v>
      </c>
      <c r="W37" s="39">
        <f t="shared" si="2"/>
        <v>0</v>
      </c>
    </row>
    <row r="38" spans="2:23" s="3" customFormat="1" ht="12" customHeight="1" x14ac:dyDescent="0.2">
      <c r="C38" s="3" t="s">
        <v>36</v>
      </c>
      <c r="D38" s="30" t="s">
        <v>102</v>
      </c>
      <c r="E38" s="31" t="s">
        <v>103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3">
        <f t="shared" si="0"/>
        <v>0</v>
      </c>
      <c r="T38" s="34">
        <f t="shared" si="1"/>
        <v>0</v>
      </c>
      <c r="V38" s="33">
        <v>0</v>
      </c>
      <c r="W38" s="34">
        <f t="shared" si="2"/>
        <v>0</v>
      </c>
    </row>
    <row r="39" spans="2:23" s="3" customFormat="1" ht="12" customHeight="1" x14ac:dyDescent="0.2">
      <c r="B39" s="3" t="s">
        <v>35</v>
      </c>
      <c r="C39" s="3" t="s">
        <v>53</v>
      </c>
      <c r="D39" s="35" t="s">
        <v>104</v>
      </c>
      <c r="E39" s="36" t="s">
        <v>105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8">
        <f t="shared" si="0"/>
        <v>0</v>
      </c>
      <c r="T39" s="39">
        <f t="shared" si="1"/>
        <v>0</v>
      </c>
      <c r="V39" s="38">
        <v>0</v>
      </c>
      <c r="W39" s="39">
        <f t="shared" si="2"/>
        <v>0</v>
      </c>
    </row>
    <row r="40" spans="2:23" s="3" customFormat="1" ht="12" customHeight="1" x14ac:dyDescent="0.2">
      <c r="B40" s="3" t="s">
        <v>35</v>
      </c>
      <c r="C40" s="3" t="s">
        <v>53</v>
      </c>
      <c r="D40" s="35" t="s">
        <v>106</v>
      </c>
      <c r="E40" s="36" t="s">
        <v>107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8">
        <f t="shared" si="0"/>
        <v>0</v>
      </c>
      <c r="T40" s="39">
        <f t="shared" si="1"/>
        <v>0</v>
      </c>
      <c r="V40" s="38">
        <v>0</v>
      </c>
      <c r="W40" s="39">
        <f t="shared" si="2"/>
        <v>0</v>
      </c>
    </row>
    <row r="41" spans="2:23" s="3" customFormat="1" ht="12" customHeight="1" x14ac:dyDescent="0.2">
      <c r="B41" s="3" t="s">
        <v>35</v>
      </c>
      <c r="C41" s="16" t="s">
        <v>32</v>
      </c>
      <c r="D41" s="25" t="s">
        <v>108</v>
      </c>
      <c r="E41" s="25" t="s">
        <v>109</v>
      </c>
      <c r="F41" s="26">
        <v>247266.44</v>
      </c>
      <c r="G41" s="26">
        <v>4580.32</v>
      </c>
      <c r="H41" s="26">
        <v>17897837.699999999</v>
      </c>
      <c r="I41" s="26">
        <v>55635.16</v>
      </c>
      <c r="J41" s="26">
        <v>1323159.07</v>
      </c>
      <c r="K41" s="26">
        <v>398476.41</v>
      </c>
      <c r="L41" s="26">
        <v>1918.06</v>
      </c>
      <c r="M41" s="26">
        <v>38360.97</v>
      </c>
      <c r="N41" s="26">
        <v>258372.11</v>
      </c>
      <c r="O41" s="26">
        <v>30170.97</v>
      </c>
      <c r="P41" s="26">
        <v>3259.52</v>
      </c>
      <c r="Q41" s="26">
        <v>422206.98</v>
      </c>
      <c r="R41" s="26">
        <v>0</v>
      </c>
      <c r="S41" s="27">
        <f t="shared" si="0"/>
        <v>20681243.709999997</v>
      </c>
      <c r="T41" s="28">
        <f t="shared" si="1"/>
        <v>1.0211140118768948E-2</v>
      </c>
      <c r="V41" s="27">
        <v>20681243.710000001</v>
      </c>
      <c r="W41" s="28">
        <f t="shared" si="2"/>
        <v>1.021114011876895E-2</v>
      </c>
    </row>
    <row r="42" spans="2:23" s="3" customFormat="1" ht="12" customHeight="1" x14ac:dyDescent="0.2">
      <c r="B42" s="3" t="s">
        <v>35</v>
      </c>
      <c r="C42" s="16" t="s">
        <v>32</v>
      </c>
      <c r="D42" s="25" t="s">
        <v>110</v>
      </c>
      <c r="E42" s="25" t="s">
        <v>111</v>
      </c>
      <c r="F42" s="26">
        <v>7647.42</v>
      </c>
      <c r="G42" s="26">
        <v>141.65</v>
      </c>
      <c r="H42" s="26">
        <v>400377.37</v>
      </c>
      <c r="I42" s="26">
        <v>1720.68</v>
      </c>
      <c r="J42" s="26">
        <v>40922.449999999997</v>
      </c>
      <c r="K42" s="26">
        <v>12324.01</v>
      </c>
      <c r="L42" s="26">
        <v>59.32</v>
      </c>
      <c r="M42" s="26">
        <v>1186.42</v>
      </c>
      <c r="N42" s="26">
        <v>7990.89</v>
      </c>
      <c r="O42" s="26">
        <v>933.12</v>
      </c>
      <c r="P42" s="26">
        <v>100.81</v>
      </c>
      <c r="Q42" s="26">
        <v>13057.95</v>
      </c>
      <c r="R42" s="26">
        <v>0</v>
      </c>
      <c r="S42" s="27">
        <f t="shared" si="0"/>
        <v>486462.09</v>
      </c>
      <c r="T42" s="28">
        <f t="shared" si="1"/>
        <v>2.4018538890179696E-4</v>
      </c>
      <c r="V42" s="27">
        <v>486462.09</v>
      </c>
      <c r="W42" s="28">
        <f t="shared" si="2"/>
        <v>2.4018538890179696E-4</v>
      </c>
    </row>
    <row r="43" spans="2:23" s="3" customFormat="1" ht="12" customHeight="1" thickBot="1" x14ac:dyDescent="0.25">
      <c r="B43" s="3" t="s">
        <v>35</v>
      </c>
      <c r="C43" s="16" t="s">
        <v>32</v>
      </c>
      <c r="D43" s="25" t="s">
        <v>112</v>
      </c>
      <c r="E43" s="25" t="s">
        <v>113</v>
      </c>
      <c r="F43" s="26">
        <v>533405.16</v>
      </c>
      <c r="G43" s="26">
        <v>37412.639999999999</v>
      </c>
      <c r="H43" s="26">
        <v>10478723.33</v>
      </c>
      <c r="I43" s="26">
        <v>4298669.08</v>
      </c>
      <c r="J43" s="26">
        <v>2789087.18</v>
      </c>
      <c r="K43" s="26">
        <v>5343599.5199999996</v>
      </c>
      <c r="L43" s="26">
        <v>23728.52</v>
      </c>
      <c r="M43" s="26">
        <v>516381.52</v>
      </c>
      <c r="N43" s="26">
        <v>1256773.55</v>
      </c>
      <c r="O43" s="26">
        <v>305020.82</v>
      </c>
      <c r="P43" s="26">
        <v>22488.39</v>
      </c>
      <c r="Q43" s="26">
        <v>541507.46</v>
      </c>
      <c r="R43" s="26">
        <v>0</v>
      </c>
      <c r="S43" s="27">
        <f t="shared" si="0"/>
        <v>26146797.170000002</v>
      </c>
      <c r="T43" s="28">
        <f t="shared" si="1"/>
        <v>1.2909697951618088E-2</v>
      </c>
      <c r="V43" s="27">
        <v>26146797.170000002</v>
      </c>
      <c r="W43" s="28">
        <f t="shared" si="2"/>
        <v>1.2909697951618088E-2</v>
      </c>
    </row>
    <row r="44" spans="2:23" s="3" customFormat="1" ht="12" customHeight="1" x14ac:dyDescent="0.2">
      <c r="C44" s="16" t="s">
        <v>32</v>
      </c>
      <c r="D44" s="17" t="s">
        <v>114</v>
      </c>
      <c r="E44" s="17" t="s">
        <v>115</v>
      </c>
      <c r="F44" s="29">
        <v>83571638.579999998</v>
      </c>
      <c r="G44" s="29">
        <v>33417.11</v>
      </c>
      <c r="H44" s="29">
        <v>327539904.48000002</v>
      </c>
      <c r="I44" s="29">
        <v>549408.55000000005</v>
      </c>
      <c r="J44" s="29">
        <v>18587.03</v>
      </c>
      <c r="K44" s="29">
        <v>4081323.51</v>
      </c>
      <c r="L44" s="29">
        <v>20762.45</v>
      </c>
      <c r="M44" s="29">
        <v>550279.66</v>
      </c>
      <c r="N44" s="29">
        <v>1407924.62</v>
      </c>
      <c r="O44" s="29">
        <v>249836.13</v>
      </c>
      <c r="P44" s="29">
        <v>18352.599999999999</v>
      </c>
      <c r="Q44" s="29">
        <v>236369.04</v>
      </c>
      <c r="R44" s="29">
        <v>36379.980000000003</v>
      </c>
      <c r="S44" s="18">
        <f t="shared" si="0"/>
        <v>418314183.74000007</v>
      </c>
      <c r="T44" s="19">
        <f t="shared" si="1"/>
        <v>0.20653809817889338</v>
      </c>
      <c r="V44" s="18">
        <v>418314183.74000001</v>
      </c>
      <c r="W44" s="19">
        <f t="shared" si="2"/>
        <v>0.20653809817889335</v>
      </c>
    </row>
    <row r="45" spans="2:23" s="3" customFormat="1" ht="12" customHeight="1" thickBot="1" x14ac:dyDescent="0.25">
      <c r="B45" s="3" t="s">
        <v>35</v>
      </c>
      <c r="C45" s="3" t="s">
        <v>36</v>
      </c>
      <c r="D45" s="20" t="s">
        <v>116</v>
      </c>
      <c r="E45" s="21" t="s">
        <v>117</v>
      </c>
      <c r="F45" s="22">
        <v>0</v>
      </c>
      <c r="G45" s="22">
        <v>363.23</v>
      </c>
      <c r="H45" s="22">
        <v>172099038.28</v>
      </c>
      <c r="I45" s="22">
        <v>0</v>
      </c>
      <c r="J45" s="22">
        <v>5163.07</v>
      </c>
      <c r="K45" s="22">
        <v>1355106.11</v>
      </c>
      <c r="L45" s="22">
        <v>0</v>
      </c>
      <c r="M45" s="22">
        <v>103954.27</v>
      </c>
      <c r="N45" s="22">
        <v>304416.13</v>
      </c>
      <c r="O45" s="22">
        <v>16053.73</v>
      </c>
      <c r="P45" s="22">
        <v>516.97</v>
      </c>
      <c r="Q45" s="22">
        <v>0</v>
      </c>
      <c r="R45" s="22">
        <v>19115.099999999999</v>
      </c>
      <c r="S45" s="23">
        <f t="shared" si="0"/>
        <v>173903726.88999999</v>
      </c>
      <c r="T45" s="24">
        <f t="shared" si="1"/>
        <v>8.5863081899242202E-2</v>
      </c>
      <c r="V45" s="23">
        <v>173903726.88999999</v>
      </c>
      <c r="W45" s="24">
        <f t="shared" si="2"/>
        <v>8.5863081899242202E-2</v>
      </c>
    </row>
    <row r="46" spans="2:23" s="3" customFormat="1" ht="12" customHeight="1" x14ac:dyDescent="0.2">
      <c r="C46" s="3" t="s">
        <v>36</v>
      </c>
      <c r="D46" s="30" t="s">
        <v>118</v>
      </c>
      <c r="E46" s="31" t="s">
        <v>119</v>
      </c>
      <c r="F46" s="32">
        <v>81608521.930000007</v>
      </c>
      <c r="G46" s="32">
        <v>33053.879999999997</v>
      </c>
      <c r="H46" s="32">
        <v>155440866.19999999</v>
      </c>
      <c r="I46" s="32">
        <v>549408.55000000005</v>
      </c>
      <c r="J46" s="32">
        <v>13423.97</v>
      </c>
      <c r="K46" s="32">
        <v>2726217.41</v>
      </c>
      <c r="L46" s="32">
        <v>20762.45</v>
      </c>
      <c r="M46" s="32">
        <v>446325.39</v>
      </c>
      <c r="N46" s="32">
        <v>1103508.48</v>
      </c>
      <c r="O46" s="32">
        <v>233782.39999999999</v>
      </c>
      <c r="P46" s="32">
        <v>17835.62</v>
      </c>
      <c r="Q46" s="32">
        <v>236369.04</v>
      </c>
      <c r="R46" s="32">
        <v>17264.88</v>
      </c>
      <c r="S46" s="33">
        <f t="shared" si="0"/>
        <v>242447340.19999996</v>
      </c>
      <c r="T46" s="34">
        <f t="shared" si="1"/>
        <v>0.11970574869285962</v>
      </c>
      <c r="V46" s="33">
        <v>242447340.19999999</v>
      </c>
      <c r="W46" s="34">
        <f t="shared" si="2"/>
        <v>0.11970574869285963</v>
      </c>
    </row>
    <row r="47" spans="2:23" s="3" customFormat="1" ht="12" customHeight="1" x14ac:dyDescent="0.2">
      <c r="B47" s="3" t="s">
        <v>35</v>
      </c>
      <c r="C47" s="3" t="s">
        <v>53</v>
      </c>
      <c r="D47" s="35" t="s">
        <v>120</v>
      </c>
      <c r="E47" s="36" t="s">
        <v>121</v>
      </c>
      <c r="F47" s="37">
        <v>46349310.200000003</v>
      </c>
      <c r="G47" s="37">
        <v>26271.24</v>
      </c>
      <c r="H47" s="37">
        <v>147908975.19</v>
      </c>
      <c r="I47" s="37">
        <v>436669.91</v>
      </c>
      <c r="J47" s="37">
        <v>10669.37</v>
      </c>
      <c r="K47" s="37">
        <v>2166797.59</v>
      </c>
      <c r="L47" s="37">
        <v>16502</v>
      </c>
      <c r="M47" s="37">
        <v>354739.42</v>
      </c>
      <c r="N47" s="37">
        <v>877068.54</v>
      </c>
      <c r="O47" s="37">
        <v>185810.25</v>
      </c>
      <c r="P47" s="37">
        <v>14175.75</v>
      </c>
      <c r="Q47" s="37">
        <v>187866.11</v>
      </c>
      <c r="R47" s="37">
        <v>13722.12</v>
      </c>
      <c r="S47" s="38">
        <f t="shared" si="0"/>
        <v>198548577.69</v>
      </c>
      <c r="T47" s="39">
        <f t="shared" si="1"/>
        <v>9.8031210095675281E-2</v>
      </c>
      <c r="V47" s="38">
        <v>198548577.69</v>
      </c>
      <c r="W47" s="39">
        <f t="shared" si="2"/>
        <v>9.8031210095675281E-2</v>
      </c>
    </row>
    <row r="48" spans="2:23" s="3" customFormat="1" ht="12" customHeight="1" x14ac:dyDescent="0.2">
      <c r="B48" s="3" t="s">
        <v>35</v>
      </c>
      <c r="C48" s="3" t="s">
        <v>53</v>
      </c>
      <c r="D48" s="35" t="s">
        <v>122</v>
      </c>
      <c r="E48" s="36" t="s">
        <v>123</v>
      </c>
      <c r="F48" s="37">
        <v>35259211.729999997</v>
      </c>
      <c r="G48" s="37">
        <v>6782.66</v>
      </c>
      <c r="H48" s="37">
        <v>7531891.0099999998</v>
      </c>
      <c r="I48" s="37">
        <v>112738.63</v>
      </c>
      <c r="J48" s="37">
        <v>2754.59</v>
      </c>
      <c r="K48" s="37">
        <v>559419.81000000006</v>
      </c>
      <c r="L48" s="37">
        <v>4260.46</v>
      </c>
      <c r="M48" s="37">
        <v>91585.97</v>
      </c>
      <c r="N48" s="37">
        <v>226439.94</v>
      </c>
      <c r="O48" s="37">
        <v>47972.15</v>
      </c>
      <c r="P48" s="37">
        <v>3659.87</v>
      </c>
      <c r="Q48" s="37">
        <v>48502.93</v>
      </c>
      <c r="R48" s="37">
        <v>3542.75</v>
      </c>
      <c r="S48" s="38">
        <f t="shared" si="0"/>
        <v>43898762.499999993</v>
      </c>
      <c r="T48" s="39">
        <f t="shared" si="1"/>
        <v>2.1674538592246967E-2</v>
      </c>
      <c r="V48" s="38">
        <v>43898762.5</v>
      </c>
      <c r="W48" s="39">
        <f t="shared" si="2"/>
        <v>2.1674538592246974E-2</v>
      </c>
    </row>
    <row r="49" spans="2:23" s="3" customFormat="1" ht="12" customHeight="1" thickBot="1" x14ac:dyDescent="0.25">
      <c r="B49" s="3" t="s">
        <v>35</v>
      </c>
      <c r="C49" s="3" t="s">
        <v>36</v>
      </c>
      <c r="D49" s="20" t="s">
        <v>124</v>
      </c>
      <c r="E49" s="21" t="s">
        <v>125</v>
      </c>
      <c r="F49" s="22">
        <v>1963116.65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3">
        <f t="shared" si="0"/>
        <v>1963116.65</v>
      </c>
      <c r="T49" s="24">
        <f t="shared" si="1"/>
        <v>9.6926758679148617E-4</v>
      </c>
      <c r="V49" s="23">
        <v>1963116.65</v>
      </c>
      <c r="W49" s="24">
        <f t="shared" si="2"/>
        <v>9.6926758679148617E-4</v>
      </c>
    </row>
    <row r="50" spans="2:23" s="3" customFormat="1" ht="12" customHeight="1" thickBot="1" x14ac:dyDescent="0.25">
      <c r="C50" s="16" t="s">
        <v>32</v>
      </c>
      <c r="D50" s="17" t="s">
        <v>126</v>
      </c>
      <c r="E50" s="17" t="s">
        <v>127</v>
      </c>
      <c r="F50" s="29">
        <v>0</v>
      </c>
      <c r="G50" s="29">
        <v>0</v>
      </c>
      <c r="H50" s="29">
        <v>59276281.350000001</v>
      </c>
      <c r="I50" s="29">
        <v>0</v>
      </c>
      <c r="J50" s="29">
        <v>15489.2</v>
      </c>
      <c r="K50" s="29">
        <v>2225788.46</v>
      </c>
      <c r="L50" s="29">
        <v>0</v>
      </c>
      <c r="M50" s="29">
        <v>57626.82</v>
      </c>
      <c r="N50" s="29">
        <v>1322307.58</v>
      </c>
      <c r="O50" s="29">
        <v>19063.8</v>
      </c>
      <c r="P50" s="29">
        <v>3360.33</v>
      </c>
      <c r="Q50" s="29">
        <v>0</v>
      </c>
      <c r="R50" s="29">
        <v>0</v>
      </c>
      <c r="S50" s="18">
        <f t="shared" si="0"/>
        <v>62919917.539999999</v>
      </c>
      <c r="T50" s="19">
        <f t="shared" si="1"/>
        <v>3.1066027907773644E-2</v>
      </c>
      <c r="V50" s="18">
        <v>62919917.539999999</v>
      </c>
      <c r="W50" s="19">
        <f t="shared" si="2"/>
        <v>3.1066027907773644E-2</v>
      </c>
    </row>
    <row r="51" spans="2:23" s="3" customFormat="1" ht="12" customHeight="1" x14ac:dyDescent="0.2">
      <c r="C51" s="3" t="s">
        <v>36</v>
      </c>
      <c r="D51" s="30" t="s">
        <v>128</v>
      </c>
      <c r="E51" s="31" t="s">
        <v>129</v>
      </c>
      <c r="F51" s="32">
        <v>0</v>
      </c>
      <c r="G51" s="32">
        <v>0</v>
      </c>
      <c r="H51" s="32">
        <v>21229108.07</v>
      </c>
      <c r="I51" s="32">
        <v>0</v>
      </c>
      <c r="J51" s="32">
        <v>6195.68</v>
      </c>
      <c r="K51" s="32">
        <v>771450.17</v>
      </c>
      <c r="L51" s="32">
        <v>0</v>
      </c>
      <c r="M51" s="32">
        <v>22598.75</v>
      </c>
      <c r="N51" s="32">
        <v>528500.23</v>
      </c>
      <c r="O51" s="32">
        <v>8026.86</v>
      </c>
      <c r="P51" s="32">
        <v>258.49</v>
      </c>
      <c r="Q51" s="32">
        <v>0</v>
      </c>
      <c r="R51" s="32">
        <v>0</v>
      </c>
      <c r="S51" s="33">
        <f t="shared" si="0"/>
        <v>22566138.25</v>
      </c>
      <c r="T51" s="34">
        <f t="shared" si="1"/>
        <v>1.1141786385837312E-2</v>
      </c>
      <c r="V51" s="33">
        <v>22566138.25</v>
      </c>
      <c r="W51" s="34">
        <f t="shared" si="2"/>
        <v>1.1141786385837312E-2</v>
      </c>
    </row>
    <row r="52" spans="2:23" s="3" customFormat="1" ht="12" customHeight="1" x14ac:dyDescent="0.2">
      <c r="B52" s="3" t="s">
        <v>35</v>
      </c>
      <c r="C52" s="3" t="s">
        <v>53</v>
      </c>
      <c r="D52" s="35" t="s">
        <v>130</v>
      </c>
      <c r="E52" s="36" t="s">
        <v>131</v>
      </c>
      <c r="F52" s="37">
        <v>0</v>
      </c>
      <c r="G52" s="37">
        <v>0</v>
      </c>
      <c r="H52" s="37">
        <v>11135332.57</v>
      </c>
      <c r="I52" s="37">
        <v>0</v>
      </c>
      <c r="J52" s="37">
        <v>3261.4</v>
      </c>
      <c r="K52" s="37">
        <v>406091.38</v>
      </c>
      <c r="L52" s="37">
        <v>0</v>
      </c>
      <c r="M52" s="37">
        <v>11895.98</v>
      </c>
      <c r="N52" s="37">
        <v>278202.52</v>
      </c>
      <c r="O52" s="37">
        <v>4225.34</v>
      </c>
      <c r="P52" s="37">
        <v>136.07</v>
      </c>
      <c r="Q52" s="37">
        <v>0</v>
      </c>
      <c r="R52" s="37">
        <v>0</v>
      </c>
      <c r="S52" s="38">
        <f t="shared" si="0"/>
        <v>11839145.260000002</v>
      </c>
      <c r="T52" s="39">
        <f t="shared" si="1"/>
        <v>5.8454497626690008E-3</v>
      </c>
      <c r="V52" s="38">
        <v>11839145.26</v>
      </c>
      <c r="W52" s="39">
        <f t="shared" si="2"/>
        <v>5.845449762669E-3</v>
      </c>
    </row>
    <row r="53" spans="2:23" s="3" customFormat="1" ht="12" customHeight="1" x14ac:dyDescent="0.2">
      <c r="B53" s="3" t="s">
        <v>35</v>
      </c>
      <c r="C53" s="3" t="s">
        <v>53</v>
      </c>
      <c r="D53" s="35" t="s">
        <v>132</v>
      </c>
      <c r="E53" s="36" t="s">
        <v>133</v>
      </c>
      <c r="F53" s="37">
        <v>0</v>
      </c>
      <c r="G53" s="37">
        <v>0</v>
      </c>
      <c r="H53" s="37">
        <v>5619592.9500000002</v>
      </c>
      <c r="I53" s="37">
        <v>0</v>
      </c>
      <c r="J53" s="37">
        <v>1610.26</v>
      </c>
      <c r="K53" s="37">
        <v>200499.9</v>
      </c>
      <c r="L53" s="37">
        <v>0</v>
      </c>
      <c r="M53" s="37">
        <v>5873.42</v>
      </c>
      <c r="N53" s="37">
        <v>137357.21</v>
      </c>
      <c r="O53" s="37">
        <v>2086.1799999999998</v>
      </c>
      <c r="P53" s="37">
        <v>67.180000000000007</v>
      </c>
      <c r="Q53" s="37">
        <v>0</v>
      </c>
      <c r="R53" s="37">
        <v>0</v>
      </c>
      <c r="S53" s="38">
        <f t="shared" si="0"/>
        <v>5967087.0999999996</v>
      </c>
      <c r="T53" s="39">
        <f t="shared" si="1"/>
        <v>2.9461846363493518E-3</v>
      </c>
      <c r="V53" s="38">
        <v>5967087.0999999996</v>
      </c>
      <c r="W53" s="39">
        <f t="shared" si="2"/>
        <v>2.9461846363493518E-3</v>
      </c>
    </row>
    <row r="54" spans="2:23" s="3" customFormat="1" ht="12" customHeight="1" x14ac:dyDescent="0.2">
      <c r="B54" s="3" t="s">
        <v>35</v>
      </c>
      <c r="C54" s="3" t="s">
        <v>53</v>
      </c>
      <c r="D54" s="35" t="s">
        <v>134</v>
      </c>
      <c r="E54" s="36" t="s">
        <v>135</v>
      </c>
      <c r="F54" s="37">
        <v>0</v>
      </c>
      <c r="G54" s="37">
        <v>0</v>
      </c>
      <c r="H54" s="37">
        <v>4474182.54</v>
      </c>
      <c r="I54" s="37">
        <v>0</v>
      </c>
      <c r="J54" s="37">
        <v>1324.02</v>
      </c>
      <c r="K54" s="37">
        <v>164858.9</v>
      </c>
      <c r="L54" s="37">
        <v>0</v>
      </c>
      <c r="M54" s="37">
        <v>4829.3500000000004</v>
      </c>
      <c r="N54" s="37">
        <v>112940.5</v>
      </c>
      <c r="O54" s="37">
        <v>1715.34</v>
      </c>
      <c r="P54" s="37">
        <v>55.24</v>
      </c>
      <c r="Q54" s="37">
        <v>0</v>
      </c>
      <c r="R54" s="37">
        <v>0</v>
      </c>
      <c r="S54" s="38">
        <f t="shared" si="0"/>
        <v>4759905.8899999997</v>
      </c>
      <c r="T54" s="39">
        <f t="shared" si="1"/>
        <v>2.3501519868189603E-3</v>
      </c>
      <c r="V54" s="38">
        <v>4759905.8899999997</v>
      </c>
      <c r="W54" s="39">
        <f t="shared" si="2"/>
        <v>2.3501519868189603E-3</v>
      </c>
    </row>
    <row r="55" spans="2:23" s="3" customFormat="1" ht="12" customHeight="1" thickBot="1" x14ac:dyDescent="0.25">
      <c r="B55" s="3" t="s">
        <v>35</v>
      </c>
      <c r="C55" s="3" t="s">
        <v>36</v>
      </c>
      <c r="D55" s="20" t="s">
        <v>136</v>
      </c>
      <c r="E55" s="21" t="s">
        <v>137</v>
      </c>
      <c r="F55" s="22">
        <v>0</v>
      </c>
      <c r="G55" s="22">
        <v>0</v>
      </c>
      <c r="H55" s="22">
        <v>38047173.270000003</v>
      </c>
      <c r="I55" s="22">
        <v>0</v>
      </c>
      <c r="J55" s="22">
        <v>9293.51</v>
      </c>
      <c r="K55" s="22">
        <v>1454338.29</v>
      </c>
      <c r="L55" s="22">
        <v>0</v>
      </c>
      <c r="M55" s="22">
        <v>35028.07</v>
      </c>
      <c r="N55" s="22">
        <v>793807.35</v>
      </c>
      <c r="O55" s="22">
        <v>11036.94</v>
      </c>
      <c r="P55" s="22">
        <v>3101.85</v>
      </c>
      <c r="Q55" s="22">
        <v>0</v>
      </c>
      <c r="R55" s="22">
        <v>0</v>
      </c>
      <c r="S55" s="23">
        <f t="shared" si="0"/>
        <v>40353779.280000001</v>
      </c>
      <c r="T55" s="24">
        <f t="shared" si="1"/>
        <v>1.9924241516998942E-2</v>
      </c>
      <c r="V55" s="23">
        <v>40353779.280000001</v>
      </c>
      <c r="W55" s="24">
        <f t="shared" si="2"/>
        <v>1.9924241516998942E-2</v>
      </c>
    </row>
    <row r="56" spans="2:23" s="3" customFormat="1" ht="12" customHeight="1" thickBot="1" x14ac:dyDescent="0.25">
      <c r="C56" s="16" t="s">
        <v>32</v>
      </c>
      <c r="D56" s="17" t="s">
        <v>138</v>
      </c>
      <c r="E56" s="17" t="s">
        <v>139</v>
      </c>
      <c r="F56" s="29">
        <v>1099788.1599999999</v>
      </c>
      <c r="G56" s="29">
        <v>235735.97</v>
      </c>
      <c r="H56" s="29">
        <v>247119943.68000001</v>
      </c>
      <c r="I56" s="29">
        <v>7652476.21</v>
      </c>
      <c r="J56" s="29">
        <v>5904480.0099999998</v>
      </c>
      <c r="K56" s="29">
        <v>27176546.329999998</v>
      </c>
      <c r="L56" s="29">
        <v>148303.24</v>
      </c>
      <c r="M56" s="29">
        <v>2235016.75</v>
      </c>
      <c r="N56" s="29">
        <v>10150375.439999999</v>
      </c>
      <c r="O56" s="29">
        <v>2339830.7400000002</v>
      </c>
      <c r="P56" s="29">
        <v>126141.79</v>
      </c>
      <c r="Q56" s="29">
        <v>2516465.4700000002</v>
      </c>
      <c r="R56" s="29">
        <v>0</v>
      </c>
      <c r="S56" s="18">
        <f t="shared" si="0"/>
        <v>306705103.79000008</v>
      </c>
      <c r="T56" s="19">
        <f t="shared" si="1"/>
        <v>0.15143232359990716</v>
      </c>
      <c r="V56" s="18">
        <v>306705103.79000002</v>
      </c>
      <c r="W56" s="19">
        <f t="shared" si="2"/>
        <v>0.15143232359990713</v>
      </c>
    </row>
    <row r="57" spans="2:23" s="3" customFormat="1" ht="12" customHeight="1" x14ac:dyDescent="0.2">
      <c r="C57" s="3" t="s">
        <v>36</v>
      </c>
      <c r="D57" s="30" t="s">
        <v>140</v>
      </c>
      <c r="E57" s="31" t="s">
        <v>141</v>
      </c>
      <c r="F57" s="32">
        <v>461880.46</v>
      </c>
      <c r="G57" s="32">
        <v>99009.11</v>
      </c>
      <c r="H57" s="32">
        <v>107080616.39</v>
      </c>
      <c r="I57" s="32">
        <v>3214040.01</v>
      </c>
      <c r="J57" s="32">
        <v>2479881.6</v>
      </c>
      <c r="K57" s="32">
        <v>11414149.460000001</v>
      </c>
      <c r="L57" s="32">
        <v>62287.360000000001</v>
      </c>
      <c r="M57" s="32">
        <v>938707.04</v>
      </c>
      <c r="N57" s="32">
        <v>4263157.6900000004</v>
      </c>
      <c r="O57" s="32">
        <v>982728.91</v>
      </c>
      <c r="P57" s="32">
        <v>52979.55</v>
      </c>
      <c r="Q57" s="32">
        <v>1056915.49</v>
      </c>
      <c r="R57" s="32">
        <v>0</v>
      </c>
      <c r="S57" s="33">
        <f t="shared" si="0"/>
        <v>132106353.06999999</v>
      </c>
      <c r="T57" s="34">
        <f t="shared" si="1"/>
        <v>6.5226081211212261E-2</v>
      </c>
      <c r="V57" s="33">
        <v>132106353.06999999</v>
      </c>
      <c r="W57" s="34">
        <f t="shared" si="2"/>
        <v>6.5226081211212261E-2</v>
      </c>
    </row>
    <row r="58" spans="2:23" s="3" customFormat="1" ht="12" customHeight="1" x14ac:dyDescent="0.2">
      <c r="B58" s="3" t="s">
        <v>35</v>
      </c>
      <c r="C58" s="3" t="s">
        <v>53</v>
      </c>
      <c r="D58" s="35" t="s">
        <v>142</v>
      </c>
      <c r="E58" s="36" t="s">
        <v>143</v>
      </c>
      <c r="F58" s="37">
        <v>92376.09</v>
      </c>
      <c r="G58" s="37">
        <v>19801.82</v>
      </c>
      <c r="H58" s="37">
        <v>21416123.280000001</v>
      </c>
      <c r="I58" s="37">
        <v>642808</v>
      </c>
      <c r="J58" s="37">
        <v>495976.32</v>
      </c>
      <c r="K58" s="37">
        <v>2282829.89</v>
      </c>
      <c r="L58" s="37">
        <v>12457.47</v>
      </c>
      <c r="M58" s="37">
        <v>187741.41</v>
      </c>
      <c r="N58" s="37">
        <v>852631.54</v>
      </c>
      <c r="O58" s="37">
        <v>196545.78</v>
      </c>
      <c r="P58" s="37">
        <v>10595.91</v>
      </c>
      <c r="Q58" s="37">
        <v>211383.1</v>
      </c>
      <c r="R58" s="37">
        <v>0</v>
      </c>
      <c r="S58" s="38">
        <f t="shared" si="0"/>
        <v>26421270.610000003</v>
      </c>
      <c r="T58" s="39">
        <f t="shared" si="1"/>
        <v>1.3045216240267497E-2</v>
      </c>
      <c r="V58" s="38">
        <v>26421270.609999999</v>
      </c>
      <c r="W58" s="39">
        <f t="shared" si="2"/>
        <v>1.3045216240267495E-2</v>
      </c>
    </row>
    <row r="59" spans="2:23" s="3" customFormat="1" ht="12" customHeight="1" x14ac:dyDescent="0.2">
      <c r="B59" s="3" t="s">
        <v>35</v>
      </c>
      <c r="C59" s="3" t="s">
        <v>53</v>
      </c>
      <c r="D59" s="35" t="s">
        <v>144</v>
      </c>
      <c r="E59" s="36" t="s">
        <v>145</v>
      </c>
      <c r="F59" s="37">
        <v>170865.19</v>
      </c>
      <c r="G59" s="37">
        <v>36633.370000000003</v>
      </c>
      <c r="H59" s="37">
        <v>39619828.060000002</v>
      </c>
      <c r="I59" s="37">
        <v>1189194.8</v>
      </c>
      <c r="J59" s="37">
        <v>917556.2</v>
      </c>
      <c r="K59" s="37">
        <v>4223235.3099999996</v>
      </c>
      <c r="L59" s="37">
        <v>23046.32</v>
      </c>
      <c r="M59" s="37">
        <v>347321.59999999998</v>
      </c>
      <c r="N59" s="37">
        <v>1577368.34</v>
      </c>
      <c r="O59" s="37">
        <v>363609.71</v>
      </c>
      <c r="P59" s="37">
        <v>19602.43</v>
      </c>
      <c r="Q59" s="37">
        <v>391058.73</v>
      </c>
      <c r="R59" s="37">
        <v>0</v>
      </c>
      <c r="S59" s="38">
        <f t="shared" si="0"/>
        <v>48879320.06000001</v>
      </c>
      <c r="T59" s="39">
        <f t="shared" si="1"/>
        <v>2.413363495162903E-2</v>
      </c>
      <c r="V59" s="38">
        <v>48879320.060000002</v>
      </c>
      <c r="W59" s="39">
        <f t="shared" si="2"/>
        <v>2.4133634951629027E-2</v>
      </c>
    </row>
    <row r="60" spans="2:23" s="3" customFormat="1" ht="12" customHeight="1" x14ac:dyDescent="0.2">
      <c r="B60" s="3" t="s">
        <v>35</v>
      </c>
      <c r="C60" s="3" t="s">
        <v>53</v>
      </c>
      <c r="D60" s="35" t="s">
        <v>146</v>
      </c>
      <c r="E60" s="36" t="s">
        <v>147</v>
      </c>
      <c r="F60" s="37">
        <v>198608.6</v>
      </c>
      <c r="G60" s="37">
        <v>42573.919999999998</v>
      </c>
      <c r="H60" s="37">
        <v>46044665.049999997</v>
      </c>
      <c r="I60" s="37">
        <v>1382037.2</v>
      </c>
      <c r="J60" s="37">
        <v>1066349.0900000001</v>
      </c>
      <c r="K60" s="37">
        <v>4908084.2699999996</v>
      </c>
      <c r="L60" s="37">
        <v>26783.56</v>
      </c>
      <c r="M60" s="37">
        <v>403644.03</v>
      </c>
      <c r="N60" s="37">
        <v>1833157.8</v>
      </c>
      <c r="O60" s="37">
        <v>422573.43</v>
      </c>
      <c r="P60" s="37">
        <v>22781.21</v>
      </c>
      <c r="Q60" s="37">
        <v>454473.66</v>
      </c>
      <c r="R60" s="37">
        <v>0</v>
      </c>
      <c r="S60" s="38">
        <f t="shared" si="0"/>
        <v>56805731.820000008</v>
      </c>
      <c r="T60" s="39">
        <f t="shared" si="1"/>
        <v>2.8047214920771901E-2</v>
      </c>
      <c r="V60" s="38">
        <v>56805731.82</v>
      </c>
      <c r="W60" s="39">
        <f t="shared" si="2"/>
        <v>2.8047214920771897E-2</v>
      </c>
    </row>
    <row r="61" spans="2:23" s="3" customFormat="1" ht="12" customHeight="1" x14ac:dyDescent="0.2">
      <c r="B61" s="3" t="s">
        <v>35</v>
      </c>
      <c r="C61" s="3" t="s">
        <v>53</v>
      </c>
      <c r="D61" s="35" t="s">
        <v>148</v>
      </c>
      <c r="E61" s="36" t="s">
        <v>149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8">
        <f t="shared" si="0"/>
        <v>0</v>
      </c>
      <c r="T61" s="39">
        <f t="shared" si="1"/>
        <v>0</v>
      </c>
      <c r="V61" s="38">
        <v>0</v>
      </c>
      <c r="W61" s="39">
        <f t="shared" si="2"/>
        <v>0</v>
      </c>
    </row>
    <row r="62" spans="2:23" s="3" customFormat="1" ht="12" customHeight="1" thickBot="1" x14ac:dyDescent="0.25">
      <c r="B62" s="3" t="s">
        <v>35</v>
      </c>
      <c r="C62" s="3" t="s">
        <v>53</v>
      </c>
      <c r="D62" s="35" t="s">
        <v>150</v>
      </c>
      <c r="E62" s="36" t="s">
        <v>151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8">
        <f t="shared" si="0"/>
        <v>0</v>
      </c>
      <c r="T62" s="39">
        <f t="shared" si="1"/>
        <v>0</v>
      </c>
      <c r="V62" s="38">
        <v>0</v>
      </c>
      <c r="W62" s="39">
        <f t="shared" si="2"/>
        <v>0</v>
      </c>
    </row>
    <row r="63" spans="2:23" s="3" customFormat="1" ht="12" customHeight="1" x14ac:dyDescent="0.2">
      <c r="C63" s="3" t="s">
        <v>36</v>
      </c>
      <c r="D63" s="30" t="s">
        <v>152</v>
      </c>
      <c r="E63" s="31" t="s">
        <v>153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3">
        <f t="shared" si="0"/>
        <v>0</v>
      </c>
      <c r="T63" s="34">
        <f t="shared" si="1"/>
        <v>0</v>
      </c>
      <c r="V63" s="33">
        <v>0</v>
      </c>
      <c r="W63" s="34">
        <f t="shared" si="2"/>
        <v>0</v>
      </c>
    </row>
    <row r="64" spans="2:23" s="3" customFormat="1" ht="12" customHeight="1" x14ac:dyDescent="0.2">
      <c r="B64" s="3" t="s">
        <v>35</v>
      </c>
      <c r="C64" s="3" t="s">
        <v>53</v>
      </c>
      <c r="D64" s="35" t="s">
        <v>154</v>
      </c>
      <c r="E64" s="36" t="s">
        <v>155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8">
        <f t="shared" si="0"/>
        <v>0</v>
      </c>
      <c r="T64" s="39">
        <f t="shared" si="1"/>
        <v>0</v>
      </c>
      <c r="V64" s="38">
        <v>0</v>
      </c>
      <c r="W64" s="39">
        <f t="shared" si="2"/>
        <v>0</v>
      </c>
    </row>
    <row r="65" spans="2:23" s="3" customFormat="1" ht="12" customHeight="1" x14ac:dyDescent="0.2">
      <c r="B65" s="3" t="s">
        <v>35</v>
      </c>
      <c r="C65" s="3" t="s">
        <v>53</v>
      </c>
      <c r="D65" s="35" t="s">
        <v>156</v>
      </c>
      <c r="E65" s="36" t="s">
        <v>157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8">
        <f t="shared" si="0"/>
        <v>0</v>
      </c>
      <c r="T65" s="39">
        <f t="shared" si="1"/>
        <v>0</v>
      </c>
      <c r="V65" s="38">
        <v>0</v>
      </c>
      <c r="W65" s="39">
        <f t="shared" si="2"/>
        <v>0</v>
      </c>
    </row>
    <row r="66" spans="2:23" s="3" customFormat="1" ht="12" customHeight="1" x14ac:dyDescent="0.2">
      <c r="B66" s="3" t="s">
        <v>35</v>
      </c>
      <c r="C66" s="3" t="s">
        <v>53</v>
      </c>
      <c r="D66" s="35" t="s">
        <v>158</v>
      </c>
      <c r="E66" s="36" t="s">
        <v>159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8">
        <f t="shared" si="0"/>
        <v>0</v>
      </c>
      <c r="T66" s="39">
        <f t="shared" si="1"/>
        <v>0</v>
      </c>
      <c r="V66" s="38">
        <v>0</v>
      </c>
      <c r="W66" s="39">
        <f t="shared" si="2"/>
        <v>0</v>
      </c>
    </row>
    <row r="67" spans="2:23" s="3" customFormat="1" ht="12" customHeight="1" x14ac:dyDescent="0.2">
      <c r="B67" s="3" t="s">
        <v>35</v>
      </c>
      <c r="C67" s="3" t="s">
        <v>53</v>
      </c>
      <c r="D67" s="35" t="s">
        <v>160</v>
      </c>
      <c r="E67" s="36" t="s">
        <v>161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8">
        <f t="shared" si="0"/>
        <v>0</v>
      </c>
      <c r="T67" s="39">
        <f t="shared" si="1"/>
        <v>0</v>
      </c>
      <c r="V67" s="38">
        <v>0</v>
      </c>
      <c r="W67" s="39">
        <f t="shared" si="2"/>
        <v>0</v>
      </c>
    </row>
    <row r="68" spans="2:23" s="3" customFormat="1" ht="12" customHeight="1" x14ac:dyDescent="0.2">
      <c r="B68" s="3" t="s">
        <v>35</v>
      </c>
      <c r="C68" s="3" t="s">
        <v>53</v>
      </c>
      <c r="D68" s="35" t="s">
        <v>162</v>
      </c>
      <c r="E68" s="36" t="s">
        <v>163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8">
        <f t="shared" si="0"/>
        <v>0</v>
      </c>
      <c r="T68" s="39">
        <f t="shared" si="1"/>
        <v>0</v>
      </c>
      <c r="V68" s="38">
        <v>0</v>
      </c>
      <c r="W68" s="39">
        <f t="shared" si="2"/>
        <v>0</v>
      </c>
    </row>
    <row r="69" spans="2:23" s="3" customFormat="1" ht="12" customHeight="1" thickBot="1" x14ac:dyDescent="0.25">
      <c r="B69" s="3" t="s">
        <v>35</v>
      </c>
      <c r="C69" s="3" t="s">
        <v>36</v>
      </c>
      <c r="D69" s="20" t="s">
        <v>164</v>
      </c>
      <c r="E69" s="21" t="s">
        <v>165</v>
      </c>
      <c r="F69" s="22">
        <v>21995.759999999998</v>
      </c>
      <c r="G69" s="22">
        <v>4714.72</v>
      </c>
      <c r="H69" s="22">
        <v>3754906.43</v>
      </c>
      <c r="I69" s="22">
        <v>153049.51999999999</v>
      </c>
      <c r="J69" s="22">
        <v>118089.60000000001</v>
      </c>
      <c r="K69" s="22">
        <v>543530.93000000005</v>
      </c>
      <c r="L69" s="22">
        <v>2966.06</v>
      </c>
      <c r="M69" s="22">
        <v>44700.34</v>
      </c>
      <c r="N69" s="22">
        <v>203007.51</v>
      </c>
      <c r="O69" s="22">
        <v>46796.61</v>
      </c>
      <c r="P69" s="22">
        <v>2522.84</v>
      </c>
      <c r="Q69" s="22">
        <v>50329.31</v>
      </c>
      <c r="R69" s="22">
        <v>0</v>
      </c>
      <c r="S69" s="23">
        <f t="shared" si="0"/>
        <v>4946609.629999999</v>
      </c>
      <c r="T69" s="24">
        <f t="shared" si="1"/>
        <v>2.4423349365762987E-3</v>
      </c>
      <c r="V69" s="23">
        <v>4946609.63</v>
      </c>
      <c r="W69" s="24">
        <f t="shared" si="2"/>
        <v>2.4423349365762992E-3</v>
      </c>
    </row>
    <row r="70" spans="2:23" s="3" customFormat="1" ht="12" customHeight="1" thickBot="1" x14ac:dyDescent="0.25">
      <c r="C70" s="16" t="s">
        <v>32</v>
      </c>
      <c r="D70" s="17" t="s">
        <v>166</v>
      </c>
      <c r="E70" s="17" t="s">
        <v>167</v>
      </c>
      <c r="F70" s="29">
        <v>1864698.99</v>
      </c>
      <c r="G70" s="29">
        <v>276780.90999999997</v>
      </c>
      <c r="H70" s="29">
        <v>55832453.960000001</v>
      </c>
      <c r="I70" s="29">
        <v>13237123.539999999</v>
      </c>
      <c r="J70" s="29">
        <v>10041126.890000001</v>
      </c>
      <c r="K70" s="29">
        <v>39998613.840000004</v>
      </c>
      <c r="L70" s="29">
        <v>176975.21</v>
      </c>
      <c r="M70" s="29">
        <v>5587882.3099999996</v>
      </c>
      <c r="N70" s="29">
        <v>6979129.5599999996</v>
      </c>
      <c r="O70" s="29">
        <v>2276619.19</v>
      </c>
      <c r="P70" s="29">
        <v>138549.18</v>
      </c>
      <c r="Q70" s="29">
        <v>2046609.95</v>
      </c>
      <c r="R70" s="29">
        <v>0</v>
      </c>
      <c r="S70" s="18">
        <f t="shared" ref="S70:S115" si="3">+SUM(F70:R70)</f>
        <v>138456563.53</v>
      </c>
      <c r="T70" s="19">
        <f t="shared" ref="T70:T115" si="4">+S70/S$115</f>
        <v>6.8361428857610276E-2</v>
      </c>
      <c r="V70" s="18">
        <v>138456563.53</v>
      </c>
      <c r="W70" s="19">
        <f t="shared" ref="W70:W115" si="5">+V70/V$115</f>
        <v>6.8361428857610276E-2</v>
      </c>
    </row>
    <row r="71" spans="2:23" s="3" customFormat="1" ht="12" customHeight="1" x14ac:dyDescent="0.2">
      <c r="C71" s="3" t="s">
        <v>36</v>
      </c>
      <c r="D71" s="30" t="s">
        <v>168</v>
      </c>
      <c r="E71" s="31" t="s">
        <v>169</v>
      </c>
      <c r="F71" s="32">
        <v>3189.89</v>
      </c>
      <c r="G71" s="32">
        <v>363.22</v>
      </c>
      <c r="H71" s="32">
        <v>26438916.07</v>
      </c>
      <c r="I71" s="32">
        <v>4114526.66</v>
      </c>
      <c r="J71" s="32">
        <v>17554.419999999998</v>
      </c>
      <c r="K71" s="32">
        <v>78468.42</v>
      </c>
      <c r="L71" s="32">
        <v>0</v>
      </c>
      <c r="M71" s="32">
        <v>2600.2800000000002</v>
      </c>
      <c r="N71" s="32">
        <v>7154.48</v>
      </c>
      <c r="O71" s="32">
        <v>4013.43</v>
      </c>
      <c r="P71" s="32">
        <v>258.49</v>
      </c>
      <c r="Q71" s="32">
        <v>3706.13</v>
      </c>
      <c r="R71" s="32">
        <v>0</v>
      </c>
      <c r="S71" s="33">
        <f t="shared" si="3"/>
        <v>30670751.490000002</v>
      </c>
      <c r="T71" s="34">
        <f t="shared" si="4"/>
        <v>1.5143351405935904E-2</v>
      </c>
      <c r="V71" s="33">
        <v>30670751.489999998</v>
      </c>
      <c r="W71" s="34">
        <f t="shared" si="5"/>
        <v>1.5143351405935902E-2</v>
      </c>
    </row>
    <row r="72" spans="2:23" s="3" customFormat="1" ht="12" customHeight="1" x14ac:dyDescent="0.2">
      <c r="B72" s="3" t="s">
        <v>35</v>
      </c>
      <c r="C72" s="3" t="s">
        <v>53</v>
      </c>
      <c r="D72" s="35" t="s">
        <v>170</v>
      </c>
      <c r="E72" s="36" t="s">
        <v>171</v>
      </c>
      <c r="F72" s="37">
        <v>2195.6</v>
      </c>
      <c r="G72" s="37">
        <v>250.01</v>
      </c>
      <c r="H72" s="37">
        <v>17633357.359999999</v>
      </c>
      <c r="I72" s="37">
        <v>2832028.7</v>
      </c>
      <c r="J72" s="37">
        <v>12082.71</v>
      </c>
      <c r="K72" s="37">
        <v>54009.81</v>
      </c>
      <c r="L72" s="37">
        <v>0</v>
      </c>
      <c r="M72" s="37">
        <v>1789.77</v>
      </c>
      <c r="N72" s="37">
        <v>4924.43</v>
      </c>
      <c r="O72" s="37">
        <v>2762.45</v>
      </c>
      <c r="P72" s="37">
        <v>177.92</v>
      </c>
      <c r="Q72" s="37">
        <v>2550.92</v>
      </c>
      <c r="R72" s="37">
        <v>0</v>
      </c>
      <c r="S72" s="38">
        <f t="shared" si="3"/>
        <v>20546129.68</v>
      </c>
      <c r="T72" s="39">
        <f t="shared" si="4"/>
        <v>1.0144429029644535E-2</v>
      </c>
      <c r="V72" s="38">
        <v>20546129.68</v>
      </c>
      <c r="W72" s="39">
        <f t="shared" si="5"/>
        <v>1.0144429029644535E-2</v>
      </c>
    </row>
    <row r="73" spans="2:23" s="3" customFormat="1" ht="12" customHeight="1" x14ac:dyDescent="0.2">
      <c r="B73" s="3" t="s">
        <v>35</v>
      </c>
      <c r="C73" s="3" t="s">
        <v>53</v>
      </c>
      <c r="D73" s="35" t="s">
        <v>172</v>
      </c>
      <c r="E73" s="36" t="s">
        <v>173</v>
      </c>
      <c r="F73" s="37">
        <v>994.29</v>
      </c>
      <c r="G73" s="37">
        <v>113.22</v>
      </c>
      <c r="H73" s="37">
        <v>8805558.7100000009</v>
      </c>
      <c r="I73" s="37">
        <v>1282497.96</v>
      </c>
      <c r="J73" s="37">
        <v>5471.71</v>
      </c>
      <c r="K73" s="37">
        <v>24458.61</v>
      </c>
      <c r="L73" s="37">
        <v>0</v>
      </c>
      <c r="M73" s="37">
        <v>810.51</v>
      </c>
      <c r="N73" s="37">
        <v>2230.0500000000002</v>
      </c>
      <c r="O73" s="37">
        <v>1250.98</v>
      </c>
      <c r="P73" s="37">
        <v>80.569999999999993</v>
      </c>
      <c r="Q73" s="37">
        <v>1155.2</v>
      </c>
      <c r="R73" s="37">
        <v>0</v>
      </c>
      <c r="S73" s="38">
        <f t="shared" si="3"/>
        <v>10124621.810000001</v>
      </c>
      <c r="T73" s="39">
        <f t="shared" si="4"/>
        <v>4.9989223762913681E-3</v>
      </c>
      <c r="V73" s="38">
        <v>10124621.810000001</v>
      </c>
      <c r="W73" s="39">
        <f t="shared" si="5"/>
        <v>4.9989223762913681E-3</v>
      </c>
    </row>
    <row r="74" spans="2:23" s="3" customFormat="1" ht="12" customHeight="1" x14ac:dyDescent="0.2">
      <c r="B74" s="3" t="s">
        <v>35</v>
      </c>
      <c r="C74" s="3" t="s">
        <v>36</v>
      </c>
      <c r="D74" s="20" t="s">
        <v>174</v>
      </c>
      <c r="E74" s="21" t="s">
        <v>175</v>
      </c>
      <c r="F74" s="22">
        <v>496236</v>
      </c>
      <c r="G74" s="22">
        <v>57753.5</v>
      </c>
      <c r="H74" s="22">
        <v>0</v>
      </c>
      <c r="I74" s="22">
        <v>851281.38</v>
      </c>
      <c r="J74" s="22">
        <v>2919196.39</v>
      </c>
      <c r="K74" s="22">
        <v>8195724.4100000001</v>
      </c>
      <c r="L74" s="22">
        <v>36581.47</v>
      </c>
      <c r="M74" s="22">
        <v>1528805.7</v>
      </c>
      <c r="N74" s="22">
        <v>1165871.51</v>
      </c>
      <c r="O74" s="22">
        <v>612048.35</v>
      </c>
      <c r="P74" s="22">
        <v>27399.65</v>
      </c>
      <c r="Q74" s="22">
        <v>422087.56</v>
      </c>
      <c r="R74" s="22">
        <v>0</v>
      </c>
      <c r="S74" s="23">
        <f t="shared" si="3"/>
        <v>16312985.92</v>
      </c>
      <c r="T74" s="24">
        <f t="shared" si="4"/>
        <v>8.054360140056829E-3</v>
      </c>
      <c r="V74" s="23">
        <v>16312985.92</v>
      </c>
      <c r="W74" s="24">
        <f t="shared" si="5"/>
        <v>8.054360140056829E-3</v>
      </c>
    </row>
    <row r="75" spans="2:23" s="3" customFormat="1" ht="12" customHeight="1" x14ac:dyDescent="0.2">
      <c r="B75" s="3" t="s">
        <v>35</v>
      </c>
      <c r="C75" s="3" t="s">
        <v>36</v>
      </c>
      <c r="D75" s="20" t="s">
        <v>176</v>
      </c>
      <c r="E75" s="21" t="s">
        <v>177</v>
      </c>
      <c r="F75" s="22">
        <v>199714.88</v>
      </c>
      <c r="G75" s="22">
        <v>31964.2</v>
      </c>
      <c r="H75" s="22">
        <v>0</v>
      </c>
      <c r="I75" s="22">
        <v>476959.07</v>
      </c>
      <c r="J75" s="22">
        <v>1974355.68</v>
      </c>
      <c r="K75" s="22">
        <v>6577066.0800000001</v>
      </c>
      <c r="L75" s="22">
        <v>25705.89</v>
      </c>
      <c r="M75" s="22">
        <v>499432.49</v>
      </c>
      <c r="N75" s="22">
        <v>619402.31000000006</v>
      </c>
      <c r="O75" s="22">
        <v>281943.58</v>
      </c>
      <c r="P75" s="22">
        <v>14216.8</v>
      </c>
      <c r="Q75" s="22">
        <v>300608.7</v>
      </c>
      <c r="R75" s="22">
        <v>0</v>
      </c>
      <c r="S75" s="23">
        <f t="shared" si="3"/>
        <v>11001369.680000002</v>
      </c>
      <c r="T75" s="24">
        <f t="shared" si="4"/>
        <v>5.4318071425529533E-3</v>
      </c>
      <c r="V75" s="23">
        <v>11001369.68</v>
      </c>
      <c r="W75" s="24">
        <f t="shared" si="5"/>
        <v>5.4318071425529524E-3</v>
      </c>
    </row>
    <row r="76" spans="2:23" s="3" customFormat="1" ht="12" customHeight="1" x14ac:dyDescent="0.2">
      <c r="B76" s="3" t="s">
        <v>35</v>
      </c>
      <c r="C76" s="3" t="s">
        <v>36</v>
      </c>
      <c r="D76" s="20" t="s">
        <v>178</v>
      </c>
      <c r="E76" s="21" t="s">
        <v>179</v>
      </c>
      <c r="F76" s="22">
        <v>831729.26</v>
      </c>
      <c r="G76" s="22">
        <v>159820.99</v>
      </c>
      <c r="H76" s="22">
        <v>0</v>
      </c>
      <c r="I76" s="22">
        <v>2384795.36</v>
      </c>
      <c r="J76" s="22">
        <v>4603387.87</v>
      </c>
      <c r="K76" s="22">
        <v>23295020.91</v>
      </c>
      <c r="L76" s="22">
        <v>102823.58</v>
      </c>
      <c r="M76" s="22">
        <v>3392072.95</v>
      </c>
      <c r="N76" s="22">
        <v>3778776.65</v>
      </c>
      <c r="O76" s="22">
        <v>1181955.6599999999</v>
      </c>
      <c r="P76" s="22">
        <v>78063.16</v>
      </c>
      <c r="Q76" s="22">
        <v>1186786.69</v>
      </c>
      <c r="R76" s="22">
        <v>0</v>
      </c>
      <c r="S76" s="23">
        <f t="shared" si="3"/>
        <v>40995233.079999991</v>
      </c>
      <c r="T76" s="24">
        <f t="shared" si="4"/>
        <v>2.0240952384264124E-2</v>
      </c>
      <c r="V76" s="23">
        <v>40995233.079999998</v>
      </c>
      <c r="W76" s="24">
        <f t="shared" si="5"/>
        <v>2.0240952384264127E-2</v>
      </c>
    </row>
    <row r="77" spans="2:23" s="3" customFormat="1" ht="12" customHeight="1" x14ac:dyDescent="0.2">
      <c r="B77" s="3" t="s">
        <v>35</v>
      </c>
      <c r="C77" s="3" t="s">
        <v>36</v>
      </c>
      <c r="D77" s="20" t="s">
        <v>180</v>
      </c>
      <c r="E77" s="21" t="s">
        <v>181</v>
      </c>
      <c r="F77" s="22">
        <v>0</v>
      </c>
      <c r="G77" s="22">
        <v>9080.74</v>
      </c>
      <c r="H77" s="22">
        <v>27550170.829999998</v>
      </c>
      <c r="I77" s="22">
        <v>5146931.7300000004</v>
      </c>
      <c r="J77" s="22">
        <v>263316.26</v>
      </c>
      <c r="K77" s="22">
        <v>926167.01</v>
      </c>
      <c r="L77" s="22">
        <v>5932.13</v>
      </c>
      <c r="M77" s="22">
        <v>82485.460000000006</v>
      </c>
      <c r="N77" s="22">
        <v>703962.31</v>
      </c>
      <c r="O77" s="22">
        <v>98329.08</v>
      </c>
      <c r="P77" s="22">
        <v>9305.5400000000009</v>
      </c>
      <c r="Q77" s="22">
        <v>66710.42</v>
      </c>
      <c r="R77" s="22">
        <v>0</v>
      </c>
      <c r="S77" s="23">
        <f t="shared" si="3"/>
        <v>34862391.510000005</v>
      </c>
      <c r="T77" s="24">
        <f t="shared" si="4"/>
        <v>1.7212928273354366E-2</v>
      </c>
      <c r="V77" s="23">
        <v>34862391.509999998</v>
      </c>
      <c r="W77" s="24">
        <f t="shared" si="5"/>
        <v>1.7212928273354359E-2</v>
      </c>
    </row>
    <row r="78" spans="2:23" s="3" customFormat="1" ht="12" customHeight="1" thickBot="1" x14ac:dyDescent="0.25">
      <c r="B78" s="3" t="s">
        <v>35</v>
      </c>
      <c r="C78" s="3" t="s">
        <v>36</v>
      </c>
      <c r="D78" s="20" t="s">
        <v>182</v>
      </c>
      <c r="E78" s="21" t="s">
        <v>183</v>
      </c>
      <c r="F78" s="22">
        <v>333828.96999999997</v>
      </c>
      <c r="G78" s="22">
        <v>17798.25</v>
      </c>
      <c r="H78" s="22">
        <v>1843367.06</v>
      </c>
      <c r="I78" s="22">
        <v>262629.36</v>
      </c>
      <c r="J78" s="22">
        <v>263316.26</v>
      </c>
      <c r="K78" s="22">
        <v>926167.01</v>
      </c>
      <c r="L78" s="22">
        <v>5932.13</v>
      </c>
      <c r="M78" s="22">
        <v>82485.45</v>
      </c>
      <c r="N78" s="22">
        <v>703962.31</v>
      </c>
      <c r="O78" s="22">
        <v>98329.08</v>
      </c>
      <c r="P78" s="22">
        <v>9305.5400000000009</v>
      </c>
      <c r="Q78" s="22">
        <v>66710.42</v>
      </c>
      <c r="R78" s="22">
        <v>0</v>
      </c>
      <c r="S78" s="23">
        <f t="shared" si="3"/>
        <v>4613831.8400000008</v>
      </c>
      <c r="T78" s="24">
        <f t="shared" si="4"/>
        <v>2.2780295065087056E-3</v>
      </c>
      <c r="V78" s="23">
        <v>4613831.84</v>
      </c>
      <c r="W78" s="24">
        <f t="shared" si="5"/>
        <v>2.2780295065087052E-3</v>
      </c>
    </row>
    <row r="79" spans="2:23" s="3" customFormat="1" ht="12" customHeight="1" x14ac:dyDescent="0.2">
      <c r="C79" s="16" t="s">
        <v>32</v>
      </c>
      <c r="D79" s="17" t="s">
        <v>184</v>
      </c>
      <c r="E79" s="17" t="s">
        <v>185</v>
      </c>
      <c r="F79" s="29">
        <v>373494.56</v>
      </c>
      <c r="G79" s="29">
        <v>47946.3</v>
      </c>
      <c r="H79" s="29">
        <v>6605370.0700000003</v>
      </c>
      <c r="I79" s="29">
        <v>1868592.8</v>
      </c>
      <c r="J79" s="29">
        <v>2365715.9300000002</v>
      </c>
      <c r="K79" s="29">
        <v>6543988.79</v>
      </c>
      <c r="L79" s="29">
        <v>29660.65</v>
      </c>
      <c r="M79" s="29">
        <v>1038412.74</v>
      </c>
      <c r="N79" s="29">
        <v>1154244.51</v>
      </c>
      <c r="O79" s="29">
        <v>331108.12</v>
      </c>
      <c r="P79" s="29">
        <v>23005.37</v>
      </c>
      <c r="Q79" s="29">
        <v>338493.64</v>
      </c>
      <c r="R79" s="29">
        <v>0</v>
      </c>
      <c r="S79" s="18">
        <f t="shared" si="3"/>
        <v>20720033.48</v>
      </c>
      <c r="T79" s="19">
        <f t="shared" si="4"/>
        <v>1.0230292147641049E-2</v>
      </c>
      <c r="V79" s="18">
        <v>20720033.48</v>
      </c>
      <c r="W79" s="19">
        <f t="shared" si="5"/>
        <v>1.0230292147641049E-2</v>
      </c>
    </row>
    <row r="80" spans="2:23" s="3" customFormat="1" ht="12" customHeight="1" x14ac:dyDescent="0.2">
      <c r="B80" s="3" t="s">
        <v>35</v>
      </c>
      <c r="C80" s="3" t="s">
        <v>36</v>
      </c>
      <c r="D80" s="20" t="s">
        <v>186</v>
      </c>
      <c r="E80" s="21" t="s">
        <v>187</v>
      </c>
      <c r="F80" s="22">
        <v>373494.56</v>
      </c>
      <c r="G80" s="22">
        <v>46130.15</v>
      </c>
      <c r="H80" s="22">
        <v>80098.5</v>
      </c>
      <c r="I80" s="22">
        <v>655064.04</v>
      </c>
      <c r="J80" s="22">
        <v>2303759.16</v>
      </c>
      <c r="K80" s="22">
        <v>6354060.5300000003</v>
      </c>
      <c r="L80" s="22">
        <v>28671.96</v>
      </c>
      <c r="M80" s="22">
        <v>1021463.67</v>
      </c>
      <c r="N80" s="22">
        <v>1010492.44</v>
      </c>
      <c r="O80" s="22">
        <v>310037.61</v>
      </c>
      <c r="P80" s="22">
        <v>20937.47</v>
      </c>
      <c r="Q80" s="22">
        <v>324904.48</v>
      </c>
      <c r="R80" s="22">
        <v>0</v>
      </c>
      <c r="S80" s="23">
        <f t="shared" si="3"/>
        <v>12529114.570000002</v>
      </c>
      <c r="T80" s="24">
        <f t="shared" si="4"/>
        <v>6.186114637608495E-3</v>
      </c>
      <c r="V80" s="23">
        <v>12529114.57</v>
      </c>
      <c r="W80" s="24">
        <f t="shared" si="5"/>
        <v>6.1861146376084942E-3</v>
      </c>
    </row>
    <row r="81" spans="2:23" s="3" customFormat="1" ht="12" customHeight="1" x14ac:dyDescent="0.2">
      <c r="B81" s="3" t="s">
        <v>35</v>
      </c>
      <c r="C81" s="3" t="s">
        <v>36</v>
      </c>
      <c r="D81" s="20" t="s">
        <v>188</v>
      </c>
      <c r="E81" s="21" t="s">
        <v>189</v>
      </c>
      <c r="F81" s="22">
        <v>0</v>
      </c>
      <c r="G81" s="22">
        <v>1816.15</v>
      </c>
      <c r="H81" s="22">
        <v>6525271.5700000003</v>
      </c>
      <c r="I81" s="22">
        <v>1213528.77</v>
      </c>
      <c r="J81" s="22">
        <v>61956.77</v>
      </c>
      <c r="K81" s="22">
        <v>189928.26</v>
      </c>
      <c r="L81" s="22">
        <v>988.69</v>
      </c>
      <c r="M81" s="22">
        <v>16949.060000000001</v>
      </c>
      <c r="N81" s="22">
        <v>143752.06</v>
      </c>
      <c r="O81" s="22">
        <v>21070.52</v>
      </c>
      <c r="P81" s="22">
        <v>2067.9</v>
      </c>
      <c r="Q81" s="22">
        <v>13589.16</v>
      </c>
      <c r="R81" s="22">
        <v>0</v>
      </c>
      <c r="S81" s="23">
        <f t="shared" si="3"/>
        <v>8190918.9099999992</v>
      </c>
      <c r="T81" s="24">
        <f t="shared" si="4"/>
        <v>4.0441775100325547E-3</v>
      </c>
      <c r="V81" s="23">
        <v>8190918.9100000001</v>
      </c>
      <c r="W81" s="24">
        <f t="shared" si="5"/>
        <v>4.0441775100325547E-3</v>
      </c>
    </row>
    <row r="82" spans="2:23" s="3" customFormat="1" ht="12" customHeight="1" x14ac:dyDescent="0.2">
      <c r="B82" s="3" t="s">
        <v>35</v>
      </c>
      <c r="C82" s="3" t="s">
        <v>36</v>
      </c>
      <c r="D82" s="20" t="s">
        <v>190</v>
      </c>
      <c r="E82" s="21" t="s">
        <v>191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3">
        <f t="shared" si="3"/>
        <v>0</v>
      </c>
      <c r="T82" s="24">
        <f t="shared" si="4"/>
        <v>0</v>
      </c>
      <c r="V82" s="23">
        <v>0</v>
      </c>
      <c r="W82" s="24">
        <f t="shared" si="5"/>
        <v>0</v>
      </c>
    </row>
    <row r="83" spans="2:23" s="3" customFormat="1" ht="12" customHeight="1" x14ac:dyDescent="0.2">
      <c r="B83" s="3" t="s">
        <v>35</v>
      </c>
      <c r="C83" s="3" t="s">
        <v>36</v>
      </c>
      <c r="D83" s="20" t="s">
        <v>192</v>
      </c>
      <c r="E83" s="21" t="s">
        <v>193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3">
        <f t="shared" si="3"/>
        <v>0</v>
      </c>
      <c r="T83" s="24">
        <f t="shared" si="4"/>
        <v>0</v>
      </c>
      <c r="V83" s="23">
        <v>0</v>
      </c>
      <c r="W83" s="24">
        <f t="shared" si="5"/>
        <v>0</v>
      </c>
    </row>
    <row r="84" spans="2:23" s="3" customFormat="1" ht="12" customHeight="1" thickBot="1" x14ac:dyDescent="0.25">
      <c r="B84" s="3" t="s">
        <v>35</v>
      </c>
      <c r="C84" s="3" t="s">
        <v>36</v>
      </c>
      <c r="D84" s="20" t="s">
        <v>194</v>
      </c>
      <c r="E84" s="21" t="s">
        <v>195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3">
        <f t="shared" si="3"/>
        <v>0</v>
      </c>
      <c r="T84" s="24">
        <f t="shared" si="4"/>
        <v>0</v>
      </c>
      <c r="V84" s="23">
        <v>0</v>
      </c>
      <c r="W84" s="24">
        <f t="shared" si="5"/>
        <v>0</v>
      </c>
    </row>
    <row r="85" spans="2:23" s="3" customFormat="1" ht="12" customHeight="1" x14ac:dyDescent="0.2">
      <c r="C85" s="16" t="s">
        <v>32</v>
      </c>
      <c r="D85" s="17" t="s">
        <v>196</v>
      </c>
      <c r="E85" s="17" t="s">
        <v>197</v>
      </c>
      <c r="F85" s="29">
        <v>889285.97</v>
      </c>
      <c r="G85" s="29">
        <v>94439.679999999993</v>
      </c>
      <c r="H85" s="29">
        <v>34127598.740000002</v>
      </c>
      <c r="I85" s="29">
        <v>1781049.69</v>
      </c>
      <c r="J85" s="29">
        <v>8111173.5599999996</v>
      </c>
      <c r="K85" s="29">
        <v>11967614.26</v>
      </c>
      <c r="L85" s="29">
        <v>59321.3</v>
      </c>
      <c r="M85" s="29">
        <v>3724274.63</v>
      </c>
      <c r="N85" s="29">
        <v>1904714.83</v>
      </c>
      <c r="O85" s="29">
        <v>782619.2</v>
      </c>
      <c r="P85" s="29">
        <v>45752.25</v>
      </c>
      <c r="Q85" s="29">
        <v>679046.24</v>
      </c>
      <c r="R85" s="29">
        <v>0</v>
      </c>
      <c r="S85" s="18">
        <f t="shared" si="3"/>
        <v>64166890.350000001</v>
      </c>
      <c r="T85" s="19">
        <f t="shared" si="4"/>
        <v>3.1681707228889536E-2</v>
      </c>
      <c r="V85" s="18">
        <v>64166890.350000001</v>
      </c>
      <c r="W85" s="19">
        <f t="shared" si="5"/>
        <v>3.1681707228889536E-2</v>
      </c>
    </row>
    <row r="86" spans="2:23" s="3" customFormat="1" ht="12" customHeight="1" x14ac:dyDescent="0.2">
      <c r="B86" s="3" t="s">
        <v>35</v>
      </c>
      <c r="C86" s="3" t="s">
        <v>36</v>
      </c>
      <c r="D86" s="20" t="s">
        <v>198</v>
      </c>
      <c r="E86" s="21" t="s">
        <v>199</v>
      </c>
      <c r="F86" s="22">
        <v>484585.96</v>
      </c>
      <c r="G86" s="22">
        <v>62112.25</v>
      </c>
      <c r="H86" s="22">
        <v>14663137.279999999</v>
      </c>
      <c r="I86" s="22">
        <v>911655.94</v>
      </c>
      <c r="J86" s="22">
        <v>3049305.61</v>
      </c>
      <c r="K86" s="22">
        <v>7663285.0899999999</v>
      </c>
      <c r="L86" s="22">
        <v>39547.53</v>
      </c>
      <c r="M86" s="22">
        <v>2779646.72</v>
      </c>
      <c r="N86" s="22">
        <v>1291654.57</v>
      </c>
      <c r="O86" s="22">
        <v>471578.24</v>
      </c>
      <c r="P86" s="22">
        <v>28433.599999999999</v>
      </c>
      <c r="Q86" s="22">
        <v>452560.23</v>
      </c>
      <c r="R86" s="22">
        <v>0</v>
      </c>
      <c r="S86" s="23">
        <f t="shared" si="3"/>
        <v>31897503.02</v>
      </c>
      <c r="T86" s="24">
        <f t="shared" si="4"/>
        <v>1.574904668903376E-2</v>
      </c>
      <c r="V86" s="23">
        <v>31897503.02</v>
      </c>
      <c r="W86" s="24">
        <f t="shared" si="5"/>
        <v>1.574904668903376E-2</v>
      </c>
    </row>
    <row r="87" spans="2:23" s="3" customFormat="1" ht="12" customHeight="1" x14ac:dyDescent="0.2">
      <c r="B87" s="3" t="s">
        <v>35</v>
      </c>
      <c r="C87" s="3" t="s">
        <v>36</v>
      </c>
      <c r="D87" s="20" t="s">
        <v>200</v>
      </c>
      <c r="E87" s="21" t="s">
        <v>201</v>
      </c>
      <c r="F87" s="22">
        <v>0</v>
      </c>
      <c r="G87" s="22">
        <v>726.46</v>
      </c>
      <c r="H87" s="22">
        <v>2175508.7200000002</v>
      </c>
      <c r="I87" s="22">
        <v>404509.59</v>
      </c>
      <c r="J87" s="22">
        <v>20652.259999999998</v>
      </c>
      <c r="K87" s="22">
        <v>66154.789999999994</v>
      </c>
      <c r="L87" s="22">
        <v>0</v>
      </c>
      <c r="M87" s="22">
        <v>5649.69</v>
      </c>
      <c r="N87" s="22">
        <v>50736.02</v>
      </c>
      <c r="O87" s="22">
        <v>7023.51</v>
      </c>
      <c r="P87" s="22">
        <v>775.46</v>
      </c>
      <c r="Q87" s="22">
        <v>4941.51</v>
      </c>
      <c r="R87" s="22">
        <v>0</v>
      </c>
      <c r="S87" s="23">
        <f t="shared" si="3"/>
        <v>2736678.0099999993</v>
      </c>
      <c r="T87" s="24">
        <f t="shared" si="4"/>
        <v>1.3512051311765025E-3</v>
      </c>
      <c r="V87" s="23">
        <v>2736678.01</v>
      </c>
      <c r="W87" s="24">
        <f t="shared" si="5"/>
        <v>1.3512051311765027E-3</v>
      </c>
    </row>
    <row r="88" spans="2:23" s="3" customFormat="1" ht="12" customHeight="1" x14ac:dyDescent="0.2">
      <c r="B88" s="3" t="s">
        <v>35</v>
      </c>
      <c r="C88" s="3" t="s">
        <v>36</v>
      </c>
      <c r="D88" s="20" t="s">
        <v>202</v>
      </c>
      <c r="E88" s="21" t="s">
        <v>203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3">
        <f t="shared" si="3"/>
        <v>0</v>
      </c>
      <c r="T88" s="24">
        <f t="shared" si="4"/>
        <v>0</v>
      </c>
      <c r="V88" s="23">
        <v>0</v>
      </c>
      <c r="W88" s="24">
        <f t="shared" si="5"/>
        <v>0</v>
      </c>
    </row>
    <row r="89" spans="2:23" s="3" customFormat="1" ht="12" customHeight="1" x14ac:dyDescent="0.2">
      <c r="B89" s="3" t="s">
        <v>35</v>
      </c>
      <c r="C89" s="3" t="s">
        <v>36</v>
      </c>
      <c r="D89" s="20" t="s">
        <v>204</v>
      </c>
      <c r="E89" s="21" t="s">
        <v>205</v>
      </c>
      <c r="F89" s="22">
        <v>317047.37</v>
      </c>
      <c r="G89" s="22">
        <v>25426.07</v>
      </c>
      <c r="H89" s="22">
        <v>15476856.720000001</v>
      </c>
      <c r="I89" s="22">
        <v>356209.94</v>
      </c>
      <c r="J89" s="22">
        <v>4447463.34</v>
      </c>
      <c r="K89" s="22">
        <v>3392033.32</v>
      </c>
      <c r="L89" s="22">
        <v>15819</v>
      </c>
      <c r="M89" s="22">
        <v>706211.06</v>
      </c>
      <c r="N89" s="22">
        <v>460852.2</v>
      </c>
      <c r="O89" s="22">
        <v>245822.7</v>
      </c>
      <c r="P89" s="22">
        <v>13699.83</v>
      </c>
      <c r="Q89" s="22">
        <v>176247.3</v>
      </c>
      <c r="R89" s="22">
        <v>0</v>
      </c>
      <c r="S89" s="23">
        <f t="shared" si="3"/>
        <v>25633688.849999994</v>
      </c>
      <c r="T89" s="24">
        <f t="shared" si="4"/>
        <v>1.2656356275213356E-2</v>
      </c>
      <c r="V89" s="23">
        <v>25633688.850000001</v>
      </c>
      <c r="W89" s="24">
        <f t="shared" si="5"/>
        <v>1.265635627521336E-2</v>
      </c>
    </row>
    <row r="90" spans="2:23" s="3" customFormat="1" ht="12" customHeight="1" x14ac:dyDescent="0.2">
      <c r="B90" s="3" t="s">
        <v>35</v>
      </c>
      <c r="C90" s="3" t="s">
        <v>36</v>
      </c>
      <c r="D90" s="20" t="s">
        <v>206</v>
      </c>
      <c r="E90" s="21" t="s">
        <v>207</v>
      </c>
      <c r="F90" s="22">
        <v>0</v>
      </c>
      <c r="G90" s="22">
        <v>0</v>
      </c>
      <c r="H90" s="22">
        <v>1812096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3">
        <f t="shared" si="3"/>
        <v>1812096</v>
      </c>
      <c r="T90" s="24">
        <f t="shared" si="4"/>
        <v>8.9470277629936305E-4</v>
      </c>
      <c r="V90" s="23">
        <v>1812096</v>
      </c>
      <c r="W90" s="24">
        <f t="shared" si="5"/>
        <v>8.9470277629936305E-4</v>
      </c>
    </row>
    <row r="91" spans="2:23" s="3" customFormat="1" ht="12" customHeight="1" x14ac:dyDescent="0.2">
      <c r="B91" s="3" t="s">
        <v>35</v>
      </c>
      <c r="C91" s="3" t="s">
        <v>36</v>
      </c>
      <c r="D91" s="20" t="s">
        <v>208</v>
      </c>
      <c r="E91" s="21" t="s">
        <v>209</v>
      </c>
      <c r="F91" s="22">
        <v>87652.64</v>
      </c>
      <c r="G91" s="22">
        <v>6174.9</v>
      </c>
      <c r="H91" s="22">
        <v>0</v>
      </c>
      <c r="I91" s="22">
        <v>108674.22</v>
      </c>
      <c r="J91" s="22">
        <v>593752.36</v>
      </c>
      <c r="K91" s="22">
        <v>846141.06</v>
      </c>
      <c r="L91" s="22">
        <v>3954.75</v>
      </c>
      <c r="M91" s="22">
        <v>232767.16</v>
      </c>
      <c r="N91" s="22">
        <v>101472.05</v>
      </c>
      <c r="O91" s="22">
        <v>58194.76</v>
      </c>
      <c r="P91" s="22">
        <v>2843.36</v>
      </c>
      <c r="Q91" s="22">
        <v>45297.21</v>
      </c>
      <c r="R91" s="22">
        <v>0</v>
      </c>
      <c r="S91" s="23">
        <f t="shared" si="3"/>
        <v>2086924.4700000002</v>
      </c>
      <c r="T91" s="24">
        <f t="shared" si="4"/>
        <v>1.0303963571665503E-3</v>
      </c>
      <c r="V91" s="23">
        <v>2086924.47</v>
      </c>
      <c r="W91" s="24">
        <f t="shared" si="5"/>
        <v>1.0303963571665501E-3</v>
      </c>
    </row>
    <row r="92" spans="2:23" s="3" customFormat="1" ht="12" customHeight="1" x14ac:dyDescent="0.2">
      <c r="B92" s="3" t="s">
        <v>35</v>
      </c>
      <c r="C92" s="16" t="s">
        <v>32</v>
      </c>
      <c r="D92" s="25" t="s">
        <v>210</v>
      </c>
      <c r="E92" s="25" t="s">
        <v>211</v>
      </c>
      <c r="F92" s="26">
        <v>0</v>
      </c>
      <c r="G92" s="26">
        <v>0</v>
      </c>
      <c r="H92" s="26">
        <v>307911.21999999997</v>
      </c>
      <c r="I92" s="26">
        <v>75468.210000000006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26">
        <v>0</v>
      </c>
      <c r="R92" s="26">
        <v>0</v>
      </c>
      <c r="S92" s="27">
        <f t="shared" si="3"/>
        <v>383379.43</v>
      </c>
      <c r="T92" s="28">
        <f t="shared" si="4"/>
        <v>1.8928944183810753E-4</v>
      </c>
      <c r="V92" s="27">
        <v>383379.43</v>
      </c>
      <c r="W92" s="28">
        <f t="shared" si="5"/>
        <v>1.8928944183810753E-4</v>
      </c>
    </row>
    <row r="93" spans="2:23" s="3" customFormat="1" ht="12" customHeight="1" thickBot="1" x14ac:dyDescent="0.25">
      <c r="B93" s="3" t="s">
        <v>35</v>
      </c>
      <c r="C93" s="16" t="s">
        <v>32</v>
      </c>
      <c r="D93" s="25" t="s">
        <v>212</v>
      </c>
      <c r="E93" s="25" t="s">
        <v>213</v>
      </c>
      <c r="F93" s="26">
        <v>0</v>
      </c>
      <c r="G93" s="26">
        <v>0</v>
      </c>
      <c r="H93" s="26">
        <v>535973.09</v>
      </c>
      <c r="I93" s="26">
        <v>0</v>
      </c>
      <c r="J93" s="26">
        <v>0</v>
      </c>
      <c r="K93" s="26">
        <v>373721.16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7">
        <f t="shared" si="3"/>
        <v>909694.25</v>
      </c>
      <c r="T93" s="28">
        <f t="shared" si="4"/>
        <v>4.4915168460090793E-4</v>
      </c>
      <c r="V93" s="27">
        <v>909694.25</v>
      </c>
      <c r="W93" s="28">
        <f t="shared" si="5"/>
        <v>4.4915168460090793E-4</v>
      </c>
    </row>
    <row r="94" spans="2:23" s="3" customFormat="1" ht="12" customHeight="1" x14ac:dyDescent="0.2">
      <c r="C94" s="3" t="s">
        <v>70</v>
      </c>
      <c r="D94" s="54" t="s">
        <v>214</v>
      </c>
      <c r="E94" s="54" t="s">
        <v>215</v>
      </c>
      <c r="F94" s="55">
        <v>88591247.319999993</v>
      </c>
      <c r="G94" s="55">
        <v>758060.03</v>
      </c>
      <c r="H94" s="55">
        <v>884086364.75999999</v>
      </c>
      <c r="I94" s="55">
        <v>33296573.02</v>
      </c>
      <c r="J94" s="55">
        <v>30609741.309999999</v>
      </c>
      <c r="K94" s="55">
        <v>101113899.86</v>
      </c>
      <c r="L94" s="55">
        <v>478525.12</v>
      </c>
      <c r="M94" s="55">
        <v>14065804.380000001</v>
      </c>
      <c r="N94" s="55">
        <v>26368744.920000002</v>
      </c>
      <c r="O94" s="55">
        <v>6562964.3499999996</v>
      </c>
      <c r="P94" s="55">
        <v>404791.09</v>
      </c>
      <c r="Q94" s="55">
        <v>7038773.4000000004</v>
      </c>
      <c r="R94" s="55">
        <v>36379.980000000003</v>
      </c>
      <c r="S94" s="56">
        <f t="shared" si="3"/>
        <v>1193411869.54</v>
      </c>
      <c r="T94" s="57">
        <f t="shared" si="4"/>
        <v>0.58923418679035289</v>
      </c>
      <c r="U94" s="44"/>
      <c r="V94" s="56">
        <v>1193411869.54</v>
      </c>
      <c r="W94" s="57">
        <f t="shared" si="5"/>
        <v>0.58923418679035289</v>
      </c>
    </row>
    <row r="95" spans="2:23" s="3" customFormat="1" ht="12" customHeight="1" thickBot="1" x14ac:dyDescent="0.25">
      <c r="C95" s="3" t="s">
        <v>35</v>
      </c>
      <c r="D95" s="45" t="s">
        <v>216</v>
      </c>
      <c r="E95" s="46"/>
      <c r="F95" s="47">
        <v>0</v>
      </c>
      <c r="G95" s="47">
        <v>0</v>
      </c>
      <c r="H95" s="47">
        <v>0</v>
      </c>
      <c r="I95" s="47">
        <v>0</v>
      </c>
      <c r="J95" s="47">
        <v>0</v>
      </c>
      <c r="K95" s="47">
        <v>0</v>
      </c>
      <c r="L95" s="47">
        <v>0</v>
      </c>
      <c r="M95" s="47">
        <v>0</v>
      </c>
      <c r="N95" s="47">
        <v>0</v>
      </c>
      <c r="O95" s="47">
        <v>0</v>
      </c>
      <c r="P95" s="47">
        <v>0</v>
      </c>
      <c r="Q95" s="47">
        <v>0</v>
      </c>
      <c r="R95" s="47">
        <v>0</v>
      </c>
      <c r="S95" s="48"/>
      <c r="T95" s="49">
        <f t="shared" si="4"/>
        <v>0</v>
      </c>
      <c r="V95" s="48">
        <v>0</v>
      </c>
      <c r="W95" s="49">
        <f t="shared" si="5"/>
        <v>0</v>
      </c>
    </row>
    <row r="96" spans="2:23" s="3" customFormat="1" ht="12" customHeight="1" thickBot="1" x14ac:dyDescent="0.25">
      <c r="C96" s="16" t="s">
        <v>32</v>
      </c>
      <c r="D96" s="17" t="s">
        <v>217</v>
      </c>
      <c r="E96" s="17" t="s">
        <v>218</v>
      </c>
      <c r="F96" s="29">
        <v>97777.08</v>
      </c>
      <c r="G96" s="29">
        <v>75914.97</v>
      </c>
      <c r="H96" s="29">
        <v>2999.66</v>
      </c>
      <c r="I96" s="29">
        <v>199236.07</v>
      </c>
      <c r="J96" s="29">
        <v>2381205.12</v>
      </c>
      <c r="K96" s="29">
        <v>7996393.7599999998</v>
      </c>
      <c r="L96" s="29">
        <v>0</v>
      </c>
      <c r="M96" s="29">
        <v>243964.16</v>
      </c>
      <c r="N96" s="29">
        <v>7395.59</v>
      </c>
      <c r="O96" s="29">
        <v>557867.02</v>
      </c>
      <c r="P96" s="29">
        <v>21454.44</v>
      </c>
      <c r="Q96" s="29">
        <v>378025.74</v>
      </c>
      <c r="R96" s="29">
        <v>0</v>
      </c>
      <c r="S96" s="18">
        <f t="shared" si="3"/>
        <v>11962233.609999999</v>
      </c>
      <c r="T96" s="19">
        <f t="shared" si="4"/>
        <v>5.9062233025229081E-3</v>
      </c>
      <c r="V96" s="18">
        <v>11962233.609999999</v>
      </c>
      <c r="W96" s="19">
        <f t="shared" si="5"/>
        <v>5.9062233025229081E-3</v>
      </c>
    </row>
    <row r="97" spans="2:23" s="3" customFormat="1" ht="12" customHeight="1" x14ac:dyDescent="0.2">
      <c r="C97" s="3" t="s">
        <v>36</v>
      </c>
      <c r="D97" s="30" t="s">
        <v>219</v>
      </c>
      <c r="E97" s="31" t="s">
        <v>220</v>
      </c>
      <c r="F97" s="32">
        <v>78221.66</v>
      </c>
      <c r="G97" s="32">
        <v>60731.98</v>
      </c>
      <c r="H97" s="32">
        <v>2399.73</v>
      </c>
      <c r="I97" s="32">
        <v>159388.84</v>
      </c>
      <c r="J97" s="32">
        <v>1904964.1</v>
      </c>
      <c r="K97" s="32">
        <v>6397115.0099999998</v>
      </c>
      <c r="L97" s="32">
        <v>0</v>
      </c>
      <c r="M97" s="32">
        <v>195171.33</v>
      </c>
      <c r="N97" s="32">
        <v>5916.47</v>
      </c>
      <c r="O97" s="32">
        <v>446293.62</v>
      </c>
      <c r="P97" s="32">
        <v>17163.560000000001</v>
      </c>
      <c r="Q97" s="32">
        <v>302420.59000000003</v>
      </c>
      <c r="R97" s="32">
        <v>0</v>
      </c>
      <c r="S97" s="33">
        <f t="shared" si="3"/>
        <v>9569786.8900000006</v>
      </c>
      <c r="T97" s="34">
        <f t="shared" si="4"/>
        <v>4.7249786430058052E-3</v>
      </c>
      <c r="V97" s="33">
        <v>9569786.8900000006</v>
      </c>
      <c r="W97" s="34">
        <f t="shared" si="5"/>
        <v>4.7249786430058052E-3</v>
      </c>
    </row>
    <row r="98" spans="2:23" s="3" customFormat="1" ht="12" customHeight="1" x14ac:dyDescent="0.2">
      <c r="B98" s="3" t="s">
        <v>35</v>
      </c>
      <c r="C98" s="3" t="s">
        <v>53</v>
      </c>
      <c r="D98" s="35" t="s">
        <v>221</v>
      </c>
      <c r="E98" s="36" t="s">
        <v>222</v>
      </c>
      <c r="F98" s="37">
        <v>50844.08</v>
      </c>
      <c r="G98" s="37">
        <v>39475.79</v>
      </c>
      <c r="H98" s="37">
        <v>1559.82</v>
      </c>
      <c r="I98" s="37">
        <v>103602.75</v>
      </c>
      <c r="J98" s="37">
        <v>1238226.6599999999</v>
      </c>
      <c r="K98" s="37">
        <v>4158124.76</v>
      </c>
      <c r="L98" s="37">
        <v>0</v>
      </c>
      <c r="M98" s="37">
        <v>126861.36</v>
      </c>
      <c r="N98" s="37">
        <v>3845.71</v>
      </c>
      <c r="O98" s="37">
        <v>290090.84999999998</v>
      </c>
      <c r="P98" s="37">
        <v>11156.31</v>
      </c>
      <c r="Q98" s="37">
        <v>196573.39</v>
      </c>
      <c r="R98" s="37">
        <v>0</v>
      </c>
      <c r="S98" s="38">
        <f t="shared" si="3"/>
        <v>6220361.4799999986</v>
      </c>
      <c r="T98" s="39">
        <f t="shared" si="4"/>
        <v>3.0712361186943813E-3</v>
      </c>
      <c r="V98" s="38">
        <v>6220361.4800000004</v>
      </c>
      <c r="W98" s="39">
        <f t="shared" si="5"/>
        <v>3.0712361186943822E-3</v>
      </c>
    </row>
    <row r="99" spans="2:23" s="3" customFormat="1" ht="12" customHeight="1" x14ac:dyDescent="0.2">
      <c r="B99" s="3" t="s">
        <v>35</v>
      </c>
      <c r="C99" s="3" t="s">
        <v>53</v>
      </c>
      <c r="D99" s="35" t="s">
        <v>223</v>
      </c>
      <c r="E99" s="36" t="s">
        <v>224</v>
      </c>
      <c r="F99" s="37">
        <v>27377.58</v>
      </c>
      <c r="G99" s="37">
        <v>21256.19</v>
      </c>
      <c r="H99" s="37">
        <v>839.91</v>
      </c>
      <c r="I99" s="37">
        <v>55786.1</v>
      </c>
      <c r="J99" s="37">
        <v>666737.43000000005</v>
      </c>
      <c r="K99" s="37">
        <v>2238990.25</v>
      </c>
      <c r="L99" s="37">
        <v>0</v>
      </c>
      <c r="M99" s="37">
        <v>68309.960000000006</v>
      </c>
      <c r="N99" s="37">
        <v>2070.77</v>
      </c>
      <c r="O99" s="37">
        <v>156202.76999999999</v>
      </c>
      <c r="P99" s="37">
        <v>6007.24</v>
      </c>
      <c r="Q99" s="37">
        <v>105847.21</v>
      </c>
      <c r="R99" s="37">
        <v>0</v>
      </c>
      <c r="S99" s="38">
        <f t="shared" si="3"/>
        <v>3349425.41</v>
      </c>
      <c r="T99" s="39">
        <f t="shared" si="4"/>
        <v>1.6537425243114232E-3</v>
      </c>
      <c r="V99" s="38">
        <v>3349425.41</v>
      </c>
      <c r="W99" s="39">
        <f t="shared" si="5"/>
        <v>1.6537425243114232E-3</v>
      </c>
    </row>
    <row r="100" spans="2:23" s="3" customFormat="1" ht="12" customHeight="1" thickBot="1" x14ac:dyDescent="0.25">
      <c r="B100" s="3" t="s">
        <v>35</v>
      </c>
      <c r="C100" s="3" t="s">
        <v>36</v>
      </c>
      <c r="D100" s="20" t="s">
        <v>225</v>
      </c>
      <c r="E100" s="21" t="s">
        <v>226</v>
      </c>
      <c r="F100" s="22">
        <v>19555.419999999998</v>
      </c>
      <c r="G100" s="22">
        <v>15182.99</v>
      </c>
      <c r="H100" s="22">
        <v>599.92999999999995</v>
      </c>
      <c r="I100" s="22">
        <v>39847.21</v>
      </c>
      <c r="J100" s="22">
        <v>476241.02</v>
      </c>
      <c r="K100" s="22">
        <v>1599278.75</v>
      </c>
      <c r="L100" s="22">
        <v>0</v>
      </c>
      <c r="M100" s="22">
        <v>48792.83</v>
      </c>
      <c r="N100" s="22">
        <v>1479.12</v>
      </c>
      <c r="O100" s="22">
        <v>111573.4</v>
      </c>
      <c r="P100" s="22">
        <v>4290.8999999999996</v>
      </c>
      <c r="Q100" s="22">
        <v>75605.149999999994</v>
      </c>
      <c r="R100" s="22">
        <v>0</v>
      </c>
      <c r="S100" s="23">
        <f t="shared" si="3"/>
        <v>2392446.7200000002</v>
      </c>
      <c r="T100" s="24">
        <f t="shared" si="4"/>
        <v>1.1812446595171034E-3</v>
      </c>
      <c r="V100" s="23">
        <v>2392446.7200000002</v>
      </c>
      <c r="W100" s="24">
        <f t="shared" si="5"/>
        <v>1.1812446595171034E-3</v>
      </c>
    </row>
    <row r="101" spans="2:23" s="3" customFormat="1" ht="12" customHeight="1" x14ac:dyDescent="0.2">
      <c r="C101" s="16" t="s">
        <v>32</v>
      </c>
      <c r="D101" s="17" t="s">
        <v>227</v>
      </c>
      <c r="E101" s="17" t="s">
        <v>228</v>
      </c>
      <c r="F101" s="29">
        <v>1262503.1499999999</v>
      </c>
      <c r="G101" s="29">
        <v>689772.89</v>
      </c>
      <c r="H101" s="29">
        <v>553445611.98000002</v>
      </c>
      <c r="I101" s="29">
        <v>10176133.060000001</v>
      </c>
      <c r="J101" s="29">
        <v>21725140.760000002</v>
      </c>
      <c r="K101" s="29">
        <v>72318052.829999998</v>
      </c>
      <c r="L101" s="29">
        <v>0</v>
      </c>
      <c r="M101" s="29">
        <v>4407955.01</v>
      </c>
      <c r="N101" s="29">
        <v>4303838.9800000004</v>
      </c>
      <c r="O101" s="29">
        <v>5099065.0999999996</v>
      </c>
      <c r="P101" s="29">
        <v>196967.31</v>
      </c>
      <c r="Q101" s="29">
        <v>3476354.36</v>
      </c>
      <c r="R101" s="29">
        <v>0</v>
      </c>
      <c r="S101" s="18">
        <f t="shared" si="3"/>
        <v>677101395.42999995</v>
      </c>
      <c r="T101" s="19">
        <f t="shared" si="4"/>
        <v>0.33431148147084583</v>
      </c>
      <c r="V101" s="18">
        <v>677101395.42999995</v>
      </c>
      <c r="W101" s="19">
        <f t="shared" si="5"/>
        <v>0.33431148147084583</v>
      </c>
    </row>
    <row r="102" spans="2:23" s="3" customFormat="1" ht="12" customHeight="1" x14ac:dyDescent="0.2">
      <c r="B102" s="3" t="s">
        <v>35</v>
      </c>
      <c r="C102" s="3" t="s">
        <v>36</v>
      </c>
      <c r="D102" s="20" t="s">
        <v>229</v>
      </c>
      <c r="E102" s="21" t="s">
        <v>230</v>
      </c>
      <c r="F102" s="22">
        <v>25250.06</v>
      </c>
      <c r="G102" s="22">
        <v>13795.46</v>
      </c>
      <c r="H102" s="22">
        <v>11068912.23</v>
      </c>
      <c r="I102" s="22">
        <v>203522.66</v>
      </c>
      <c r="J102" s="22">
        <v>434502.82</v>
      </c>
      <c r="K102" s="22">
        <v>1446361.06</v>
      </c>
      <c r="L102" s="22">
        <v>0</v>
      </c>
      <c r="M102" s="22">
        <v>88159.1</v>
      </c>
      <c r="N102" s="22">
        <v>86076.78</v>
      </c>
      <c r="O102" s="22">
        <v>101981.3</v>
      </c>
      <c r="P102" s="22">
        <v>3939.35</v>
      </c>
      <c r="Q102" s="22">
        <v>69527.09</v>
      </c>
      <c r="R102" s="22">
        <v>0</v>
      </c>
      <c r="S102" s="23">
        <f t="shared" si="3"/>
        <v>13542027.91</v>
      </c>
      <c r="T102" s="24">
        <f t="shared" si="4"/>
        <v>6.6862296301081516E-3</v>
      </c>
      <c r="V102" s="23">
        <v>13542027.91</v>
      </c>
      <c r="W102" s="24">
        <f t="shared" si="5"/>
        <v>6.6862296301081516E-3</v>
      </c>
    </row>
    <row r="103" spans="2:23" s="3" customFormat="1" ht="12" customHeight="1" x14ac:dyDescent="0.2">
      <c r="B103" s="3" t="s">
        <v>35</v>
      </c>
      <c r="C103" s="3" t="s">
        <v>36</v>
      </c>
      <c r="D103" s="20" t="s">
        <v>231</v>
      </c>
      <c r="E103" s="21" t="s">
        <v>232</v>
      </c>
      <c r="F103" s="22">
        <v>37875.089999999997</v>
      </c>
      <c r="G103" s="22">
        <v>20693.189999999999</v>
      </c>
      <c r="H103" s="22">
        <v>16603368.359999999</v>
      </c>
      <c r="I103" s="22">
        <v>305283.99</v>
      </c>
      <c r="J103" s="22">
        <v>651754.22</v>
      </c>
      <c r="K103" s="22">
        <v>2169541.59</v>
      </c>
      <c r="L103" s="22">
        <v>0</v>
      </c>
      <c r="M103" s="22">
        <v>132238.65</v>
      </c>
      <c r="N103" s="22">
        <v>129115.17</v>
      </c>
      <c r="O103" s="22">
        <v>152971.95000000001</v>
      </c>
      <c r="P103" s="22">
        <v>5909.02</v>
      </c>
      <c r="Q103" s="22">
        <v>104290.63</v>
      </c>
      <c r="R103" s="22">
        <v>0</v>
      </c>
      <c r="S103" s="23">
        <f t="shared" si="3"/>
        <v>20313041.859999996</v>
      </c>
      <c r="T103" s="24">
        <f t="shared" si="4"/>
        <v>1.002934444269353E-2</v>
      </c>
      <c r="V103" s="23">
        <v>20313041.859999999</v>
      </c>
      <c r="W103" s="24">
        <f t="shared" si="5"/>
        <v>1.0029344442693532E-2</v>
      </c>
    </row>
    <row r="104" spans="2:23" s="3" customFormat="1" ht="12" customHeight="1" x14ac:dyDescent="0.2">
      <c r="B104" s="3" t="s">
        <v>35</v>
      </c>
      <c r="C104" s="3" t="s">
        <v>36</v>
      </c>
      <c r="D104" s="20" t="s">
        <v>233</v>
      </c>
      <c r="E104" s="21" t="s">
        <v>234</v>
      </c>
      <c r="F104" s="22">
        <v>1199378</v>
      </c>
      <c r="G104" s="22">
        <v>655284.24</v>
      </c>
      <c r="H104" s="22">
        <v>525773331.38</v>
      </c>
      <c r="I104" s="22">
        <v>9667326.4100000001</v>
      </c>
      <c r="J104" s="22">
        <v>20638883.719999999</v>
      </c>
      <c r="K104" s="22">
        <v>68702150.189999998</v>
      </c>
      <c r="L104" s="22">
        <v>0</v>
      </c>
      <c r="M104" s="22">
        <v>4187557.26</v>
      </c>
      <c r="N104" s="22">
        <v>4088647.04</v>
      </c>
      <c r="O104" s="22">
        <v>4844111.8499999996</v>
      </c>
      <c r="P104" s="22">
        <v>187118.95</v>
      </c>
      <c r="Q104" s="22">
        <v>3302536.64</v>
      </c>
      <c r="R104" s="22">
        <v>0</v>
      </c>
      <c r="S104" s="23">
        <f t="shared" si="3"/>
        <v>643246325.68000007</v>
      </c>
      <c r="T104" s="24">
        <f t="shared" si="4"/>
        <v>0.31759590740791899</v>
      </c>
      <c r="V104" s="23">
        <v>643246325.67999995</v>
      </c>
      <c r="W104" s="24">
        <f t="shared" si="5"/>
        <v>0.31759590740791893</v>
      </c>
    </row>
    <row r="105" spans="2:23" s="3" customFormat="1" ht="12" customHeight="1" x14ac:dyDescent="0.2">
      <c r="B105" s="3" t="s">
        <v>35</v>
      </c>
      <c r="C105" s="3" t="s">
        <v>36</v>
      </c>
      <c r="D105" s="20" t="s">
        <v>235</v>
      </c>
      <c r="E105" s="21" t="s">
        <v>236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3">
        <f t="shared" si="3"/>
        <v>0</v>
      </c>
      <c r="T105" s="24">
        <f t="shared" si="4"/>
        <v>0</v>
      </c>
      <c r="V105" s="23">
        <v>0</v>
      </c>
      <c r="W105" s="24">
        <f t="shared" si="5"/>
        <v>0</v>
      </c>
    </row>
    <row r="106" spans="2:23" s="3" customFormat="1" ht="12" customHeight="1" x14ac:dyDescent="0.2">
      <c r="B106" s="3" t="s">
        <v>35</v>
      </c>
      <c r="C106" s="3" t="s">
        <v>36</v>
      </c>
      <c r="D106" s="20" t="s">
        <v>237</v>
      </c>
      <c r="E106" s="21" t="s">
        <v>238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3">
        <f t="shared" si="3"/>
        <v>0</v>
      </c>
      <c r="T106" s="24">
        <f t="shared" si="4"/>
        <v>0</v>
      </c>
      <c r="V106" s="23">
        <v>0</v>
      </c>
      <c r="W106" s="24">
        <f t="shared" si="5"/>
        <v>0</v>
      </c>
    </row>
    <row r="107" spans="2:23" s="3" customFormat="1" ht="12" customHeight="1" x14ac:dyDescent="0.2">
      <c r="B107" s="3" t="s">
        <v>35</v>
      </c>
      <c r="C107" s="16" t="s">
        <v>32</v>
      </c>
      <c r="D107" s="25" t="s">
        <v>239</v>
      </c>
      <c r="E107" s="25" t="s">
        <v>240</v>
      </c>
      <c r="F107" s="26">
        <v>3883.34</v>
      </c>
      <c r="G107" s="26">
        <v>7991.05</v>
      </c>
      <c r="H107" s="26">
        <v>3294622.66</v>
      </c>
      <c r="I107" s="26">
        <v>66412.02</v>
      </c>
      <c r="J107" s="26">
        <v>250924.91</v>
      </c>
      <c r="K107" s="26">
        <v>1068096.42</v>
      </c>
      <c r="L107" s="26">
        <v>0</v>
      </c>
      <c r="M107" s="26">
        <v>61859.94</v>
      </c>
      <c r="N107" s="26">
        <v>57315.9</v>
      </c>
      <c r="O107" s="26">
        <v>51171.26</v>
      </c>
      <c r="P107" s="26">
        <v>2326.39</v>
      </c>
      <c r="Q107" s="26">
        <v>40767.480000000003</v>
      </c>
      <c r="R107" s="26">
        <v>0</v>
      </c>
      <c r="S107" s="27">
        <f t="shared" si="3"/>
        <v>4905371.370000001</v>
      </c>
      <c r="T107" s="28">
        <f t="shared" si="4"/>
        <v>2.4219739922820929E-3</v>
      </c>
      <c r="V107" s="27">
        <v>4905371.37</v>
      </c>
      <c r="W107" s="28">
        <f t="shared" si="5"/>
        <v>2.4219739922820924E-3</v>
      </c>
    </row>
    <row r="108" spans="2:23" s="3" customFormat="1" ht="12" customHeight="1" x14ac:dyDescent="0.2">
      <c r="B108" s="3" t="s">
        <v>35</v>
      </c>
      <c r="C108" s="16" t="s">
        <v>32</v>
      </c>
      <c r="D108" s="25" t="s">
        <v>241</v>
      </c>
      <c r="E108" s="25" t="s">
        <v>242</v>
      </c>
      <c r="F108" s="26">
        <v>73922.25</v>
      </c>
      <c r="G108" s="26">
        <v>61385.79</v>
      </c>
      <c r="H108" s="26">
        <v>21363553.16</v>
      </c>
      <c r="I108" s="26">
        <v>449790.51</v>
      </c>
      <c r="J108" s="26">
        <v>3040012.09</v>
      </c>
      <c r="K108" s="26">
        <v>595698.51</v>
      </c>
      <c r="L108" s="26">
        <v>0</v>
      </c>
      <c r="M108" s="26">
        <v>34500.54</v>
      </c>
      <c r="N108" s="26">
        <v>31967.360000000001</v>
      </c>
      <c r="O108" s="26">
        <v>1369583.6</v>
      </c>
      <c r="P108" s="26">
        <v>17318.650000000001</v>
      </c>
      <c r="Q108" s="26">
        <v>313374.28000000003</v>
      </c>
      <c r="R108" s="26">
        <v>0</v>
      </c>
      <c r="S108" s="27">
        <f t="shared" si="3"/>
        <v>27351106.740000002</v>
      </c>
      <c r="T108" s="28">
        <f t="shared" si="4"/>
        <v>1.3504312759996282E-2</v>
      </c>
      <c r="V108" s="27">
        <v>27351106.739999998</v>
      </c>
      <c r="W108" s="28">
        <f t="shared" si="5"/>
        <v>1.350431275999628E-2</v>
      </c>
    </row>
    <row r="109" spans="2:23" s="3" customFormat="1" ht="12" customHeight="1" x14ac:dyDescent="0.2">
      <c r="B109" s="3" t="s">
        <v>35</v>
      </c>
      <c r="C109" s="16" t="s">
        <v>32</v>
      </c>
      <c r="D109" s="25" t="s">
        <v>243</v>
      </c>
      <c r="E109" s="25" t="s">
        <v>244</v>
      </c>
      <c r="F109" s="26">
        <v>0</v>
      </c>
      <c r="G109" s="26">
        <v>0</v>
      </c>
      <c r="H109" s="26">
        <v>488711.46</v>
      </c>
      <c r="I109" s="26">
        <v>0</v>
      </c>
      <c r="J109" s="26">
        <v>0</v>
      </c>
      <c r="K109" s="26">
        <v>0</v>
      </c>
      <c r="L109" s="26">
        <v>0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7">
        <f t="shared" si="3"/>
        <v>488711.46</v>
      </c>
      <c r="T109" s="28">
        <f t="shared" si="4"/>
        <v>2.4129599098023238E-4</v>
      </c>
      <c r="V109" s="27">
        <v>488711.46</v>
      </c>
      <c r="W109" s="28">
        <f t="shared" si="5"/>
        <v>2.4129599098023238E-4</v>
      </c>
    </row>
    <row r="110" spans="2:23" s="3" customFormat="1" ht="12" customHeight="1" x14ac:dyDescent="0.2">
      <c r="B110" s="3" t="s">
        <v>35</v>
      </c>
      <c r="C110" s="16" t="s">
        <v>32</v>
      </c>
      <c r="D110" s="25" t="s">
        <v>245</v>
      </c>
      <c r="E110" s="25" t="s">
        <v>246</v>
      </c>
      <c r="F110" s="26">
        <v>12629950.43</v>
      </c>
      <c r="G110" s="26">
        <v>9443.9699999999993</v>
      </c>
      <c r="H110" s="26">
        <v>0</v>
      </c>
      <c r="I110" s="26">
        <v>30187.279999999999</v>
      </c>
      <c r="J110" s="26">
        <v>424403.86</v>
      </c>
      <c r="K110" s="26">
        <v>0</v>
      </c>
      <c r="L110" s="26">
        <v>0</v>
      </c>
      <c r="M110" s="26">
        <v>0</v>
      </c>
      <c r="N110" s="26">
        <v>0</v>
      </c>
      <c r="O110" s="26">
        <v>734458.02</v>
      </c>
      <c r="P110" s="26">
        <v>3101.85</v>
      </c>
      <c r="Q110" s="26">
        <v>45708.99</v>
      </c>
      <c r="R110" s="26">
        <v>0</v>
      </c>
      <c r="S110" s="27">
        <f t="shared" si="3"/>
        <v>13877254.399999999</v>
      </c>
      <c r="T110" s="28">
        <f t="shared" si="4"/>
        <v>6.8517440792830791E-3</v>
      </c>
      <c r="V110" s="27">
        <v>13877254.4</v>
      </c>
      <c r="W110" s="28">
        <f t="shared" si="5"/>
        <v>6.85174407928308E-3</v>
      </c>
    </row>
    <row r="111" spans="2:23" s="3" customFormat="1" ht="12" customHeight="1" x14ac:dyDescent="0.2">
      <c r="B111" s="3" t="s">
        <v>35</v>
      </c>
      <c r="C111" s="16" t="s">
        <v>32</v>
      </c>
      <c r="D111" s="25" t="s">
        <v>247</v>
      </c>
      <c r="E111" s="25" t="s">
        <v>248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7">
        <f t="shared" si="3"/>
        <v>0</v>
      </c>
      <c r="T111" s="28">
        <f t="shared" si="4"/>
        <v>0</v>
      </c>
      <c r="V111" s="27">
        <v>0</v>
      </c>
      <c r="W111" s="28">
        <f t="shared" si="5"/>
        <v>0</v>
      </c>
    </row>
    <row r="112" spans="2:23" s="3" customFormat="1" ht="12" customHeight="1" thickBot="1" x14ac:dyDescent="0.25">
      <c r="B112" s="3" t="s">
        <v>35</v>
      </c>
      <c r="C112" s="16" t="s">
        <v>32</v>
      </c>
      <c r="D112" s="25" t="s">
        <v>249</v>
      </c>
      <c r="E112" s="25" t="s">
        <v>250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0</v>
      </c>
      <c r="N112" s="26">
        <v>0</v>
      </c>
      <c r="O112" s="26">
        <v>0</v>
      </c>
      <c r="P112" s="26">
        <v>0</v>
      </c>
      <c r="Q112" s="26">
        <v>0</v>
      </c>
      <c r="R112" s="26">
        <v>0</v>
      </c>
      <c r="S112" s="27">
        <f t="shared" si="3"/>
        <v>0</v>
      </c>
      <c r="T112" s="28">
        <f t="shared" si="4"/>
        <v>0</v>
      </c>
      <c r="V112" s="27">
        <v>0</v>
      </c>
      <c r="W112" s="28">
        <f t="shared" si="5"/>
        <v>0</v>
      </c>
    </row>
    <row r="113" spans="3:23" s="3" customFormat="1" ht="12" customHeight="1" thickBot="1" x14ac:dyDescent="0.25">
      <c r="C113" s="3" t="s">
        <v>70</v>
      </c>
      <c r="D113" s="54" t="s">
        <v>251</v>
      </c>
      <c r="E113" s="54" t="s">
        <v>252</v>
      </c>
      <c r="F113" s="55">
        <v>14068036.25</v>
      </c>
      <c r="G113" s="55">
        <v>844508.66</v>
      </c>
      <c r="H113" s="55">
        <v>578106787.45000005</v>
      </c>
      <c r="I113" s="55">
        <v>10921758.949999999</v>
      </c>
      <c r="J113" s="55">
        <v>27821686.739999998</v>
      </c>
      <c r="K113" s="55">
        <v>81978241.519999996</v>
      </c>
      <c r="L113" s="55">
        <v>0</v>
      </c>
      <c r="M113" s="55">
        <v>4748279.6500000004</v>
      </c>
      <c r="N113" s="55">
        <v>4400517.8499999996</v>
      </c>
      <c r="O113" s="55">
        <v>7812145</v>
      </c>
      <c r="P113" s="55">
        <v>241168.64000000001</v>
      </c>
      <c r="Q113" s="55">
        <v>4254230.8499999996</v>
      </c>
      <c r="R113" s="55">
        <v>0</v>
      </c>
      <c r="S113" s="56">
        <f t="shared" si="3"/>
        <v>735197361.56000006</v>
      </c>
      <c r="T113" s="57">
        <f t="shared" si="4"/>
        <v>0.36299573560986764</v>
      </c>
      <c r="U113" s="44"/>
      <c r="V113" s="56">
        <v>735197361.55999994</v>
      </c>
      <c r="W113" s="57">
        <f t="shared" si="5"/>
        <v>0.36299573560986759</v>
      </c>
    </row>
    <row r="114" spans="3:23" s="3" customFormat="1" ht="12" customHeight="1" thickBot="1" x14ac:dyDescent="0.25">
      <c r="C114" s="3" t="s">
        <v>70</v>
      </c>
      <c r="D114" s="54" t="s">
        <v>253</v>
      </c>
      <c r="E114" s="54" t="s">
        <v>254</v>
      </c>
      <c r="F114" s="55">
        <v>0</v>
      </c>
      <c r="G114" s="55">
        <v>0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0</v>
      </c>
      <c r="Q114" s="55">
        <v>0</v>
      </c>
      <c r="R114" s="55">
        <v>0</v>
      </c>
      <c r="S114" s="56">
        <f t="shared" si="3"/>
        <v>0</v>
      </c>
      <c r="T114" s="57">
        <f t="shared" si="4"/>
        <v>0</v>
      </c>
      <c r="U114" s="44"/>
      <c r="V114" s="56">
        <v>0</v>
      </c>
      <c r="W114" s="57">
        <f t="shared" si="5"/>
        <v>0</v>
      </c>
    </row>
    <row r="115" spans="3:23" s="3" customFormat="1" ht="17.45" customHeight="1" x14ac:dyDescent="0.2">
      <c r="C115" s="3" t="s">
        <v>255</v>
      </c>
      <c r="D115" s="58" t="s">
        <v>256</v>
      </c>
      <c r="E115" s="59" t="s">
        <v>257</v>
      </c>
      <c r="F115" s="60">
        <v>118011293.48</v>
      </c>
      <c r="G115" s="60">
        <v>1694102.54</v>
      </c>
      <c r="H115" s="60">
        <v>1462193152.21</v>
      </c>
      <c r="I115" s="60">
        <v>55755911.479999997</v>
      </c>
      <c r="J115" s="60">
        <v>62254160.649999999</v>
      </c>
      <c r="K115" s="60">
        <v>237778675.44</v>
      </c>
      <c r="L115" s="60">
        <v>1136002.81</v>
      </c>
      <c r="M115" s="60">
        <v>20927067.510000002</v>
      </c>
      <c r="N115" s="60">
        <v>37854336.869999997</v>
      </c>
      <c r="O115" s="60">
        <v>14935986.439999999</v>
      </c>
      <c r="P115" s="60">
        <v>681630.97</v>
      </c>
      <c r="Q115" s="60">
        <v>12102177</v>
      </c>
      <c r="R115" s="60">
        <v>36379.980000000003</v>
      </c>
      <c r="S115" s="61">
        <f t="shared" si="3"/>
        <v>2025360877.3800001</v>
      </c>
      <c r="T115" s="62">
        <f t="shared" si="4"/>
        <v>1</v>
      </c>
      <c r="V115" s="61">
        <v>2025360877.3800001</v>
      </c>
      <c r="W115" s="62">
        <f t="shared" si="5"/>
        <v>1</v>
      </c>
    </row>
    <row r="116" spans="3:23" x14ac:dyDescent="0.2">
      <c r="F116" s="63"/>
    </row>
    <row r="117" spans="3:23" hidden="1" outlineLevel="1" x14ac:dyDescent="0.2">
      <c r="C117" s="1" t="s">
        <v>32</v>
      </c>
      <c r="F117" s="64">
        <f>+SUMIF($C$5:$C$115,$C117,F$5:F$115)</f>
        <v>118011293.47999999</v>
      </c>
      <c r="G117" s="64">
        <f t="shared" ref="G117:S121" si="6">+SUMIF($C$5:$C$115,$C117,G$5:G$115)</f>
        <v>1694102.54</v>
      </c>
      <c r="H117" s="64">
        <f t="shared" si="6"/>
        <v>1462681863.6900005</v>
      </c>
      <c r="I117" s="64">
        <f t="shared" si="6"/>
        <v>55755911.480000004</v>
      </c>
      <c r="J117" s="64">
        <f t="shared" si="6"/>
        <v>62254160.650000006</v>
      </c>
      <c r="K117" s="64">
        <f t="shared" si="6"/>
        <v>237778675.42999992</v>
      </c>
      <c r="L117" s="64">
        <f t="shared" si="6"/>
        <v>1136002.8299999998</v>
      </c>
      <c r="M117" s="64">
        <f t="shared" si="6"/>
        <v>20927067.500000004</v>
      </c>
      <c r="N117" s="64">
        <f t="shared" si="6"/>
        <v>37854336.869999997</v>
      </c>
      <c r="O117" s="64">
        <f t="shared" si="6"/>
        <v>14935986.429999998</v>
      </c>
      <c r="P117" s="64">
        <f t="shared" si="6"/>
        <v>681630.95</v>
      </c>
      <c r="Q117" s="64">
        <f t="shared" si="6"/>
        <v>12102177.01</v>
      </c>
      <c r="R117" s="64">
        <f t="shared" si="6"/>
        <v>36379.980000000003</v>
      </c>
      <c r="S117" s="64">
        <f t="shared" si="6"/>
        <v>2025849588.8399999</v>
      </c>
      <c r="T117" s="64"/>
      <c r="V117" s="64"/>
      <c r="W117" s="64"/>
    </row>
    <row r="118" spans="3:23" hidden="1" outlineLevel="1" x14ac:dyDescent="0.2">
      <c r="C118" s="1" t="s">
        <v>36</v>
      </c>
      <c r="F118" s="64">
        <f>+SUMIF($C$5:$C$115,$C118,F$5:F$115)</f>
        <v>103861859.99000002</v>
      </c>
      <c r="G118" s="64">
        <f t="shared" si="6"/>
        <v>1355049.5699999998</v>
      </c>
      <c r="H118" s="64">
        <f t="shared" si="6"/>
        <v>1271629732.8099999</v>
      </c>
      <c r="I118" s="64">
        <f t="shared" si="6"/>
        <v>35579939.109999999</v>
      </c>
      <c r="J118" s="64">
        <f t="shared" si="6"/>
        <v>47515595.5</v>
      </c>
      <c r="K118" s="64">
        <f t="shared" si="6"/>
        <v>163797849.31</v>
      </c>
      <c r="L118" s="64">
        <f t="shared" si="6"/>
        <v>373724.13</v>
      </c>
      <c r="M118" s="64">
        <f t="shared" si="6"/>
        <v>17415267.420000002</v>
      </c>
      <c r="N118" s="64">
        <f t="shared" si="6"/>
        <v>24134405.710000005</v>
      </c>
      <c r="O118" s="64">
        <f t="shared" si="6"/>
        <v>10846379.699999999</v>
      </c>
      <c r="P118" s="64">
        <f t="shared" si="6"/>
        <v>529309.60000000009</v>
      </c>
      <c r="Q118" s="64">
        <f t="shared" si="6"/>
        <v>8553281.2199999988</v>
      </c>
      <c r="R118" s="64">
        <f t="shared" si="6"/>
        <v>36379.979999999996</v>
      </c>
      <c r="S118" s="64">
        <f t="shared" si="6"/>
        <v>1685628774.0499997</v>
      </c>
      <c r="T118" s="64"/>
      <c r="V118" s="64"/>
      <c r="W118" s="64"/>
    </row>
    <row r="119" spans="3:23" hidden="1" outlineLevel="1" x14ac:dyDescent="0.2">
      <c r="C119" s="1" t="s">
        <v>53</v>
      </c>
      <c r="F119" s="64">
        <f>+SUMIF($C$5:$C$115,$C119,F$5:F$115)</f>
        <v>82155805.399999991</v>
      </c>
      <c r="G119" s="64">
        <f t="shared" si="6"/>
        <v>220763.67000000004</v>
      </c>
      <c r="H119" s="64">
        <f t="shared" si="6"/>
        <v>434155896.22000009</v>
      </c>
      <c r="I119" s="64">
        <f t="shared" si="6"/>
        <v>11813793.130000001</v>
      </c>
      <c r="J119" s="64">
        <f t="shared" si="6"/>
        <v>4422019.76</v>
      </c>
      <c r="K119" s="64">
        <f t="shared" si="6"/>
        <v>24531971.579999998</v>
      </c>
      <c r="L119" s="64">
        <f t="shared" si="6"/>
        <v>100846.19</v>
      </c>
      <c r="M119" s="64">
        <f t="shared" si="6"/>
        <v>1921785.33</v>
      </c>
      <c r="N119" s="64">
        <f t="shared" si="6"/>
        <v>7971322.8199999994</v>
      </c>
      <c r="O119" s="64">
        <f t="shared" si="6"/>
        <v>1902607.4899999998</v>
      </c>
      <c r="P119" s="64">
        <f t="shared" si="6"/>
        <v>112276.53</v>
      </c>
      <c r="Q119" s="64">
        <f t="shared" si="6"/>
        <v>1844427.9499999997</v>
      </c>
      <c r="R119" s="64">
        <f t="shared" si="6"/>
        <v>17264.870000000003</v>
      </c>
      <c r="S119" s="64">
        <f t="shared" si="6"/>
        <v>571170780.93999994</v>
      </c>
      <c r="T119" s="64"/>
      <c r="V119" s="64"/>
      <c r="W119" s="64"/>
    </row>
    <row r="120" spans="3:23" hidden="1" outlineLevel="1" x14ac:dyDescent="0.2">
      <c r="C120" s="1" t="s">
        <v>70</v>
      </c>
      <c r="F120" s="65">
        <f>+SUMIF($C$5:$C$115,$C120,F$5:F$115)</f>
        <v>118011293.48999999</v>
      </c>
      <c r="G120" s="65">
        <f t="shared" si="6"/>
        <v>1694102.53</v>
      </c>
      <c r="H120" s="65">
        <f t="shared" si="6"/>
        <v>1462193152.21</v>
      </c>
      <c r="I120" s="65">
        <f t="shared" si="6"/>
        <v>55755911.489999995</v>
      </c>
      <c r="J120" s="65">
        <f t="shared" si="6"/>
        <v>62254160.649999991</v>
      </c>
      <c r="K120" s="65">
        <f t="shared" si="6"/>
        <v>237778675.44</v>
      </c>
      <c r="L120" s="65">
        <f t="shared" si="6"/>
        <v>1136002.81</v>
      </c>
      <c r="M120" s="65">
        <f t="shared" si="6"/>
        <v>20927067.5</v>
      </c>
      <c r="N120" s="65">
        <f t="shared" si="6"/>
        <v>37854336.870000005</v>
      </c>
      <c r="O120" s="65">
        <f t="shared" si="6"/>
        <v>14935986.439999999</v>
      </c>
      <c r="P120" s="65">
        <f t="shared" si="6"/>
        <v>681630.98</v>
      </c>
      <c r="Q120" s="65">
        <f t="shared" si="6"/>
        <v>12102177</v>
      </c>
      <c r="R120" s="65">
        <f t="shared" si="6"/>
        <v>36379.980000000003</v>
      </c>
      <c r="S120" s="65">
        <f t="shared" si="6"/>
        <v>2025360877.3899999</v>
      </c>
      <c r="T120" s="64"/>
      <c r="V120" s="65"/>
      <c r="W120" s="64"/>
    </row>
    <row r="121" spans="3:23" hidden="1" outlineLevel="1" x14ac:dyDescent="0.2">
      <c r="C121" s="1" t="s">
        <v>255</v>
      </c>
      <c r="F121" s="64">
        <f>+SUMIF($C$5:$C$115,$C121,F$5:F$115)</f>
        <v>118011293.48</v>
      </c>
      <c r="G121" s="64">
        <f t="shared" si="6"/>
        <v>1694102.54</v>
      </c>
      <c r="H121" s="64">
        <f t="shared" si="6"/>
        <v>1462193152.21</v>
      </c>
      <c r="I121" s="64">
        <f t="shared" si="6"/>
        <v>55755911.479999997</v>
      </c>
      <c r="J121" s="64">
        <f t="shared" si="6"/>
        <v>62254160.649999999</v>
      </c>
      <c r="K121" s="64">
        <f t="shared" si="6"/>
        <v>237778675.44</v>
      </c>
      <c r="L121" s="64">
        <f t="shared" si="6"/>
        <v>1136002.81</v>
      </c>
      <c r="M121" s="64">
        <f t="shared" si="6"/>
        <v>20927067.510000002</v>
      </c>
      <c r="N121" s="64">
        <f t="shared" si="6"/>
        <v>37854336.869999997</v>
      </c>
      <c r="O121" s="64">
        <f t="shared" si="6"/>
        <v>14935986.439999999</v>
      </c>
      <c r="P121" s="64">
        <f t="shared" si="6"/>
        <v>681630.97</v>
      </c>
      <c r="Q121" s="64">
        <f t="shared" si="6"/>
        <v>12102177</v>
      </c>
      <c r="R121" s="64">
        <f t="shared" si="6"/>
        <v>36379.980000000003</v>
      </c>
      <c r="S121" s="64">
        <f t="shared" si="6"/>
        <v>2025360877.3800001</v>
      </c>
      <c r="T121" s="64"/>
      <c r="V121" s="64"/>
      <c r="W121" s="64"/>
    </row>
    <row r="122" spans="3:23" hidden="1" outlineLevel="1" x14ac:dyDescent="0.2">
      <c r="F122" s="66">
        <f>+F121-F120</f>
        <v>-9.9999904632568359E-3</v>
      </c>
      <c r="G122" s="66">
        <f t="shared" ref="G122:S122" si="7">+G121-G120</f>
        <v>1.0000000009313226E-2</v>
      </c>
      <c r="H122" s="66">
        <f t="shared" si="7"/>
        <v>0</v>
      </c>
      <c r="I122" s="66">
        <f t="shared" si="7"/>
        <v>-9.9999979138374329E-3</v>
      </c>
      <c r="J122" s="66">
        <f t="shared" si="7"/>
        <v>0</v>
      </c>
      <c r="K122" s="66">
        <f t="shared" si="7"/>
        <v>0</v>
      </c>
      <c r="L122" s="66">
        <f t="shared" si="7"/>
        <v>0</v>
      </c>
      <c r="M122" s="66">
        <f t="shared" si="7"/>
        <v>1.0000001639127731E-2</v>
      </c>
      <c r="N122" s="66">
        <f t="shared" si="7"/>
        <v>0</v>
      </c>
      <c r="O122" s="66">
        <f t="shared" si="7"/>
        <v>0</v>
      </c>
      <c r="P122" s="66">
        <f t="shared" si="7"/>
        <v>-1.0000000009313226E-2</v>
      </c>
      <c r="Q122" s="66">
        <f t="shared" si="7"/>
        <v>0</v>
      </c>
      <c r="R122" s="66">
        <f t="shared" si="7"/>
        <v>0</v>
      </c>
      <c r="S122" s="66">
        <f t="shared" si="7"/>
        <v>-9.9997520446777344E-3</v>
      </c>
      <c r="V122" s="66"/>
    </row>
    <row r="123" spans="3:23" hidden="1" outlineLevel="1" x14ac:dyDescent="0.2"/>
    <row r="124" spans="3:23" hidden="1" outlineLevel="1" x14ac:dyDescent="0.2">
      <c r="C124" s="1" t="s">
        <v>35</v>
      </c>
      <c r="F124" s="64">
        <f>+SUMIF($B$5:$B$115,$C124,F$5:F$115)</f>
        <v>117395350.97000003</v>
      </c>
      <c r="G124" s="64">
        <f t="shared" ref="G124:T124" si="8">+SUMIF($B$5:$B$115,$C124,G$5:G$115)</f>
        <v>1562090.4299999997</v>
      </c>
      <c r="H124" s="64">
        <f t="shared" si="8"/>
        <v>1326397442.7700002</v>
      </c>
      <c r="I124" s="64">
        <f t="shared" si="8"/>
        <v>51470524.780000001</v>
      </c>
      <c r="J124" s="64">
        <f t="shared" si="8"/>
        <v>58947651.829999998</v>
      </c>
      <c r="K124" s="64">
        <f t="shared" si="8"/>
        <v>222559809.52999997</v>
      </c>
      <c r="L124" s="64">
        <f t="shared" si="8"/>
        <v>1052952.9599999995</v>
      </c>
      <c r="M124" s="64">
        <f t="shared" si="8"/>
        <v>19675458.129999999</v>
      </c>
      <c r="N124" s="64">
        <f t="shared" si="8"/>
        <v>32170126.640000001</v>
      </c>
      <c r="O124" s="64">
        <f t="shared" si="8"/>
        <v>13625681.239999998</v>
      </c>
      <c r="P124" s="64">
        <f t="shared" si="8"/>
        <v>610991.57000000007</v>
      </c>
      <c r="Q124" s="64">
        <f t="shared" si="8"/>
        <v>10692956.34</v>
      </c>
      <c r="R124" s="64">
        <f t="shared" si="8"/>
        <v>36379.97</v>
      </c>
      <c r="S124" s="64">
        <f t="shared" si="8"/>
        <v>1856197417.1600001</v>
      </c>
      <c r="T124" s="64">
        <f t="shared" si="8"/>
        <v>0.91647737343538038</v>
      </c>
      <c r="V124" s="64"/>
      <c r="W124" s="64"/>
    </row>
    <row r="125" spans="3:23" hidden="1" outlineLevel="1" x14ac:dyDescent="0.2">
      <c r="F125" s="67">
        <f>+F124-F115</f>
        <v>-615942.50999997556</v>
      </c>
      <c r="G125" s="67">
        <f t="shared" ref="G125:S125" si="9">+G124-G115</f>
        <v>-132012.11000000034</v>
      </c>
      <c r="H125" s="67">
        <f t="shared" si="9"/>
        <v>-135795709.43999982</v>
      </c>
      <c r="I125" s="67">
        <f t="shared" si="9"/>
        <v>-4285386.6999999955</v>
      </c>
      <c r="J125" s="67">
        <f t="shared" si="9"/>
        <v>-3306508.8200000003</v>
      </c>
      <c r="K125" s="67">
        <f t="shared" si="9"/>
        <v>-15218865.910000026</v>
      </c>
      <c r="L125" s="67">
        <f t="shared" si="9"/>
        <v>-83049.850000000559</v>
      </c>
      <c r="M125" s="67">
        <f t="shared" si="9"/>
        <v>-1251609.3800000027</v>
      </c>
      <c r="N125" s="67">
        <f t="shared" si="9"/>
        <v>-5684210.2299999967</v>
      </c>
      <c r="O125" s="67">
        <f t="shared" si="9"/>
        <v>-1310305.2000000011</v>
      </c>
      <c r="P125" s="67">
        <f t="shared" si="9"/>
        <v>-70639.399999999907</v>
      </c>
      <c r="Q125" s="67">
        <f t="shared" si="9"/>
        <v>-1409220.6600000001</v>
      </c>
      <c r="R125" s="67">
        <f t="shared" si="9"/>
        <v>-1.0000000002037268E-2</v>
      </c>
      <c r="S125" s="67">
        <f t="shared" si="9"/>
        <v>-169163460.22000003</v>
      </c>
      <c r="V125" s="67"/>
    </row>
    <row r="126" spans="3:23" collapsed="1" x14ac:dyDescent="0.2"/>
  </sheetData>
  <sheetProtection algorithmName="SHA-512" hashValue="YfrizDBre0GiPNPCpcHWRwiteSX1yTbveIdYzV0Oa4g5SC8TtZicFBlpt9jLSZCB93yl9qoU0HANY50IsNWJeg==" saltValue="oXvNh3720ilSxIxv6difOA==" spinCount="100000" sheet="1" objects="1" scenarios="1"/>
  <autoFilter ref="C4:AMG115"/>
  <pageMargins left="0.23622047244094491" right="0.23622047244094491" top="0.74803149606299213" bottom="0.74803149606299213" header="0.31496062992125984" footer="0.31496062992125984"/>
  <pageSetup paperSize="8" scale="50" firstPageNumber="0" orientation="landscape" horizontalDpi="300" verticalDpi="300" r:id="rId1"/>
  <headerFooter>
    <oddHeader>&amp;C&amp;A</oddHeader>
    <oddFooter>&amp;Rv.1.0</oddFooter>
  </headerFooter>
  <rowBreaks count="2" manualBreakCount="2">
    <brk id="66" max="16383" man="1"/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LA_Azienda</vt:lpstr>
      <vt:lpstr>LA_Azienda!Area_stampa</vt:lpstr>
    </vt:vector>
  </TitlesOfParts>
  <Company>KPMG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Tragno, Roberta</dc:creator>
  <cp:lastModifiedBy>Matteo Guddo</cp:lastModifiedBy>
  <cp:lastPrinted>2020-11-13T11:29:28Z</cp:lastPrinted>
  <dcterms:created xsi:type="dcterms:W3CDTF">2020-11-10T18:10:40Z</dcterms:created>
  <dcterms:modified xsi:type="dcterms:W3CDTF">2024-12-10T08:30:22Z</dcterms:modified>
</cp:coreProperties>
</file>